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1452" windowWidth="15576" windowHeight="948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таб.3'!$D$1:$D$189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таб.4'!$4:$6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таб.4'!$A$1:$AP$23</definedName>
    <definedName name="_xlnm.Print_Area" localSheetId="3">'Финансирование таб.3'!$A$1:$BB$164</definedName>
  </definedNames>
  <calcPr calcId="124519"/>
</workbook>
</file>

<file path=xl/calcChain.xml><?xml version="1.0" encoding="utf-8"?>
<calcChain xmlns="http://schemas.openxmlformats.org/spreadsheetml/2006/main">
  <c r="F152" i="13"/>
  <c r="N135" l="1"/>
  <c r="L135"/>
  <c r="L11" i="5"/>
  <c r="K129" i="13"/>
  <c r="K72"/>
  <c r="K75" s="1"/>
  <c r="L72" l="1"/>
  <c r="L121"/>
  <c r="L124" s="1"/>
  <c r="M51"/>
  <c r="L54"/>
  <c r="L75" l="1"/>
  <c r="M72"/>
  <c r="M75" s="1"/>
  <c r="F17"/>
  <c r="AY17"/>
  <c r="AY20" s="1"/>
  <c r="AY121"/>
  <c r="AJ121"/>
  <c r="Z121"/>
  <c r="Q121"/>
  <c r="N121"/>
  <c r="N124" s="1"/>
  <c r="Q124" l="1"/>
  <c r="K135"/>
  <c r="K121"/>
  <c r="E17"/>
  <c r="E152"/>
  <c r="AZ155"/>
  <c r="AR155"/>
  <c r="AO155"/>
  <c r="AE155"/>
  <c r="AI155" s="1"/>
  <c r="S155"/>
  <c r="P155"/>
  <c r="N155"/>
  <c r="N154"/>
  <c r="G154"/>
  <c r="AR153"/>
  <c r="AO153"/>
  <c r="AJ153"/>
  <c r="AE153"/>
  <c r="G153"/>
  <c r="AZ152"/>
  <c r="BA152" s="1"/>
  <c r="AW152"/>
  <c r="AW155" s="1"/>
  <c r="AT152"/>
  <c r="AT155" s="1"/>
  <c r="AR152"/>
  <c r="AM152"/>
  <c r="AJ152"/>
  <c r="AJ155" s="1"/>
  <c r="AI152"/>
  <c r="AC152"/>
  <c r="AC155" s="1"/>
  <c r="Z152"/>
  <c r="Z155" s="1"/>
  <c r="S152"/>
  <c r="P152"/>
  <c r="E155"/>
  <c r="I135"/>
  <c r="H135"/>
  <c r="I130"/>
  <c r="I121"/>
  <c r="I124" s="1"/>
  <c r="H121"/>
  <c r="H124" s="1"/>
  <c r="E121"/>
  <c r="AY117"/>
  <c r="AO117"/>
  <c r="AJ117"/>
  <c r="AE117"/>
  <c r="T117"/>
  <c r="O117"/>
  <c r="N117"/>
  <c r="E117"/>
  <c r="F114"/>
  <c r="F117" s="1"/>
  <c r="AY110"/>
  <c r="AO110"/>
  <c r="AJ110"/>
  <c r="AE110"/>
  <c r="T110"/>
  <c r="O110"/>
  <c r="N110"/>
  <c r="E110"/>
  <c r="F107"/>
  <c r="F110" s="1"/>
  <c r="AY103"/>
  <c r="AO103"/>
  <c r="AJ103"/>
  <c r="AE103"/>
  <c r="T103"/>
  <c r="O103"/>
  <c r="N103"/>
  <c r="E103"/>
  <c r="F100"/>
  <c r="F103" s="1"/>
  <c r="K124" l="1"/>
  <c r="M124" s="1"/>
  <c r="M121"/>
  <c r="G103"/>
  <c r="AN152"/>
  <c r="AD155"/>
  <c r="AX155"/>
  <c r="AM155"/>
  <c r="AN155" s="1"/>
  <c r="AD152"/>
  <c r="AX152"/>
  <c r="G100"/>
  <c r="J121"/>
  <c r="G117"/>
  <c r="G114"/>
  <c r="G110"/>
  <c r="G107"/>
  <c r="AY96" l="1"/>
  <c r="AO96"/>
  <c r="AJ96"/>
  <c r="AE96"/>
  <c r="T96"/>
  <c r="O96"/>
  <c r="N96"/>
  <c r="E96"/>
  <c r="F93"/>
  <c r="AY89"/>
  <c r="Z89"/>
  <c r="T89"/>
  <c r="O89"/>
  <c r="N89"/>
  <c r="E89"/>
  <c r="F86"/>
  <c r="F89" s="1"/>
  <c r="P121"/>
  <c r="AF121"/>
  <c r="AG121"/>
  <c r="AY124"/>
  <c r="BA121"/>
  <c r="E124"/>
  <c r="P124"/>
  <c r="R124"/>
  <c r="U124"/>
  <c r="X124"/>
  <c r="Z124"/>
  <c r="AC124"/>
  <c r="AH124"/>
  <c r="AI124" s="1"/>
  <c r="AJ124"/>
  <c r="AM124"/>
  <c r="AW124"/>
  <c r="AZ124"/>
  <c r="G89" l="1"/>
  <c r="S121"/>
  <c r="F96"/>
  <c r="AN124"/>
  <c r="AN121"/>
  <c r="G86"/>
  <c r="BA124"/>
  <c r="AR124"/>
  <c r="AD124"/>
  <c r="AD121"/>
  <c r="G96"/>
  <c r="G93"/>
  <c r="I54" l="1"/>
  <c r="J51"/>
  <c r="AK9" i="5" l="1"/>
  <c r="I132" i="13" l="1"/>
  <c r="I131" s="1"/>
  <c r="I142" s="1"/>
  <c r="J132"/>
  <c r="J131" s="1"/>
  <c r="K132"/>
  <c r="K131" s="1"/>
  <c r="K142" s="1"/>
  <c r="K145" s="1"/>
  <c r="N132"/>
  <c r="N131" s="1"/>
  <c r="N142" s="1"/>
  <c r="N145" s="1"/>
  <c r="O132"/>
  <c r="O131" s="1"/>
  <c r="O142" s="1"/>
  <c r="O145" s="1"/>
  <c r="P132"/>
  <c r="P131" s="1"/>
  <c r="P142" s="1"/>
  <c r="P145" s="1"/>
  <c r="Q132"/>
  <c r="Q131" s="1"/>
  <c r="Q142" s="1"/>
  <c r="Q145" s="1"/>
  <c r="R132"/>
  <c r="R131" s="1"/>
  <c r="R142" s="1"/>
  <c r="R145" s="1"/>
  <c r="S132"/>
  <c r="S131" s="1"/>
  <c r="S142" s="1"/>
  <c r="S145" s="1"/>
  <c r="T132"/>
  <c r="T131" s="1"/>
  <c r="U132"/>
  <c r="U131" s="1"/>
  <c r="U142" s="1"/>
  <c r="U145" s="1"/>
  <c r="V132"/>
  <c r="V131" s="1"/>
  <c r="V142" s="1"/>
  <c r="V145" s="1"/>
  <c r="W132"/>
  <c r="W131" s="1"/>
  <c r="X132"/>
  <c r="X131" s="1"/>
  <c r="X142" s="1"/>
  <c r="X145" s="1"/>
  <c r="Y132"/>
  <c r="Y131" s="1"/>
  <c r="Y142" s="1"/>
  <c r="Y145" s="1"/>
  <c r="Z132"/>
  <c r="Z131" s="1"/>
  <c r="Z142" s="1"/>
  <c r="Z145" s="1"/>
  <c r="AA132"/>
  <c r="AA131" s="1"/>
  <c r="AA142" s="1"/>
  <c r="AA145" s="1"/>
  <c r="AB132"/>
  <c r="AB131" s="1"/>
  <c r="AB142" s="1"/>
  <c r="AB145" s="1"/>
  <c r="AC132"/>
  <c r="AC131" s="1"/>
  <c r="AC142" s="1"/>
  <c r="AC145" s="1"/>
  <c r="AD132"/>
  <c r="AD131" s="1"/>
  <c r="AD142" s="1"/>
  <c r="AD145" s="1"/>
  <c r="AE132"/>
  <c r="AE131" s="1"/>
  <c r="AF132"/>
  <c r="AF131" s="1"/>
  <c r="AF142" s="1"/>
  <c r="AF145" s="1"/>
  <c r="AG132"/>
  <c r="AG131" s="1"/>
  <c r="AG142" s="1"/>
  <c r="AG145" s="1"/>
  <c r="AH132"/>
  <c r="AH131" s="1"/>
  <c r="AH142" s="1"/>
  <c r="AH145" s="1"/>
  <c r="AI132"/>
  <c r="AI131" s="1"/>
  <c r="AI142" s="1"/>
  <c r="AI145" s="1"/>
  <c r="AJ132"/>
  <c r="AJ131" s="1"/>
  <c r="AJ142" s="1"/>
  <c r="AJ145" s="1"/>
  <c r="AK132"/>
  <c r="AK131" s="1"/>
  <c r="AK142" s="1"/>
  <c r="AK145" s="1"/>
  <c r="AL132"/>
  <c r="AL131" s="1"/>
  <c r="AL142" s="1"/>
  <c r="AL145" s="1"/>
  <c r="AM132"/>
  <c r="AM131" s="1"/>
  <c r="AM142" s="1"/>
  <c r="AM145" s="1"/>
  <c r="AN132"/>
  <c r="AN131" s="1"/>
  <c r="AN142" s="1"/>
  <c r="AN145" s="1"/>
  <c r="AO132"/>
  <c r="AO131" s="1"/>
  <c r="AP132"/>
  <c r="AP131" s="1"/>
  <c r="AP142" s="1"/>
  <c r="AP145" s="1"/>
  <c r="AQ132"/>
  <c r="AQ131" s="1"/>
  <c r="AQ142" s="1"/>
  <c r="AQ145" s="1"/>
  <c r="AR132"/>
  <c r="AR131" s="1"/>
  <c r="AS132"/>
  <c r="AS131" s="1"/>
  <c r="AS142" s="1"/>
  <c r="AS145" s="1"/>
  <c r="AT132"/>
  <c r="AT131" s="1"/>
  <c r="AU132"/>
  <c r="AU131" s="1"/>
  <c r="AU142" s="1"/>
  <c r="AU145" s="1"/>
  <c r="AV132"/>
  <c r="AV131" s="1"/>
  <c r="AV142" s="1"/>
  <c r="AV145" s="1"/>
  <c r="AW132"/>
  <c r="AW131" s="1"/>
  <c r="AW142" s="1"/>
  <c r="AW145" s="1"/>
  <c r="AX132"/>
  <c r="AX131" s="1"/>
  <c r="AX142" s="1"/>
  <c r="AX145" s="1"/>
  <c r="AZ132"/>
  <c r="AZ131" s="1"/>
  <c r="AZ142" s="1"/>
  <c r="AZ145" s="1"/>
  <c r="BA132"/>
  <c r="BA131" s="1"/>
  <c r="BA142" s="1"/>
  <c r="BA145" s="1"/>
  <c r="N129"/>
  <c r="O129"/>
  <c r="P129"/>
  <c r="Q129"/>
  <c r="Q24" s="1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Z129"/>
  <c r="BA129"/>
  <c r="H132"/>
  <c r="H131" s="1"/>
  <c r="H142" s="1"/>
  <c r="H145" s="1"/>
  <c r="H129"/>
  <c r="J129" s="1"/>
  <c r="AE58"/>
  <c r="AE65"/>
  <c r="W79"/>
  <c r="W121" s="1"/>
  <c r="AE79"/>
  <c r="AO82"/>
  <c r="AO79" s="1"/>
  <c r="T79"/>
  <c r="T121" s="1"/>
  <c r="Q75"/>
  <c r="AT65"/>
  <c r="AT58"/>
  <c r="AO61"/>
  <c r="AJ61"/>
  <c r="W61"/>
  <c r="AE121" l="1"/>
  <c r="AI121" s="1"/>
  <c r="AO75"/>
  <c r="AO121"/>
  <c r="AT61"/>
  <c r="AT121"/>
  <c r="T24"/>
  <c r="T27" s="1"/>
  <c r="T124"/>
  <c r="V124" s="1"/>
  <c r="V121"/>
  <c r="W124"/>
  <c r="Y121"/>
  <c r="Y124" s="1"/>
  <c r="AT142"/>
  <c r="AT145" s="1"/>
  <c r="T142"/>
  <c r="T145" s="1"/>
  <c r="J142"/>
  <c r="J145" s="1"/>
  <c r="AO142"/>
  <c r="AO145" s="1"/>
  <c r="AE142"/>
  <c r="AE145" s="1"/>
  <c r="W142"/>
  <c r="W145" s="1"/>
  <c r="I145"/>
  <c r="W54"/>
  <c r="T54"/>
  <c r="Q54"/>
  <c r="S124" s="1"/>
  <c r="Z54"/>
  <c r="AE54"/>
  <c r="AJ54"/>
  <c r="AO54"/>
  <c r="AY54"/>
  <c r="H54"/>
  <c r="J54" s="1"/>
  <c r="K54"/>
  <c r="M54" s="1"/>
  <c r="E142"/>
  <c r="AO124" l="1"/>
  <c r="AS124" s="1"/>
  <c r="AS121"/>
  <c r="AT124"/>
  <c r="AX124" s="1"/>
  <c r="AX121"/>
  <c r="AP15" i="5"/>
  <c r="AP14"/>
  <c r="AP8"/>
  <c r="R7"/>
  <c r="E13" l="1"/>
  <c r="AZ135" i="13" l="1"/>
  <c r="AZ138" s="1"/>
  <c r="AY135"/>
  <c r="BA135" l="1"/>
  <c r="AZ42"/>
  <c r="AY42"/>
  <c r="AY45" s="1"/>
  <c r="AZ45" s="1"/>
  <c r="F35"/>
  <c r="F42" s="1"/>
  <c r="AW135" l="1"/>
  <c r="AW138" s="1"/>
  <c r="E11" i="5" l="1"/>
  <c r="AU54" i="13" l="1"/>
  <c r="AV54"/>
  <c r="AT54"/>
  <c r="AW54"/>
  <c r="AR135" l="1"/>
  <c r="AR138" s="1"/>
  <c r="AS54" l="1"/>
  <c r="AS51" s="1"/>
  <c r="AR58" l="1"/>
  <c r="F58" l="1"/>
  <c r="AR142"/>
  <c r="AR145" l="1"/>
  <c r="AM135"/>
  <c r="AJ135"/>
  <c r="E12" i="5" l="1"/>
  <c r="AZ24" i="13" l="1"/>
  <c r="AZ9" l="1"/>
  <c r="AZ12" l="1"/>
  <c r="Z38"/>
  <c r="F72" l="1"/>
  <c r="G72" s="1"/>
  <c r="E130" l="1"/>
  <c r="AY130" s="1"/>
  <c r="AY132" l="1"/>
  <c r="AY131" s="1"/>
  <c r="AY142" s="1"/>
  <c r="AY145" s="1"/>
  <c r="AY129"/>
  <c r="E131"/>
  <c r="E75"/>
  <c r="G58"/>
  <c r="F51"/>
  <c r="G51" l="1"/>
  <c r="E132"/>
  <c r="F79"/>
  <c r="G79" l="1"/>
  <c r="F82" l="1"/>
  <c r="E82"/>
  <c r="F75"/>
  <c r="G75"/>
  <c r="E61"/>
  <c r="F61"/>
  <c r="N54"/>
  <c r="E54"/>
  <c r="F54"/>
  <c r="F13" i="5"/>
  <c r="F12"/>
  <c r="F11"/>
  <c r="E10"/>
  <c r="F10" s="1"/>
  <c r="E9"/>
  <c r="E8"/>
  <c r="F8" s="1"/>
  <c r="I7"/>
  <c r="E7"/>
  <c r="F7" s="1"/>
  <c r="AC135" i="13"/>
  <c r="Z135"/>
  <c r="F9" i="5" l="1"/>
  <c r="G82" i="13"/>
  <c r="G61"/>
  <c r="G54"/>
  <c r="E145" l="1"/>
  <c r="F65" l="1"/>
  <c r="F121" l="1"/>
  <c r="G121" s="1"/>
  <c r="F124"/>
  <c r="G124" s="1"/>
  <c r="U135"/>
  <c r="U138" s="1"/>
  <c r="F155" l="1"/>
  <c r="G155" s="1"/>
  <c r="G152"/>
  <c r="R135"/>
  <c r="R138" l="1"/>
  <c r="R42"/>
  <c r="R38"/>
  <c r="R45" l="1"/>
  <c r="O135" l="1"/>
  <c r="O138" s="1"/>
  <c r="I42" l="1"/>
  <c r="I138" l="1"/>
  <c r="I45"/>
  <c r="I38"/>
  <c r="AY138" l="1"/>
  <c r="BA138" s="1"/>
  <c r="AO135"/>
  <c r="AE135"/>
  <c r="AE138" s="1"/>
  <c r="T20"/>
  <c r="AO138" l="1"/>
  <c r="AS138" s="1"/>
  <c r="AS135"/>
  <c r="AO24"/>
  <c r="AE24"/>
  <c r="N38"/>
  <c r="N42" s="1"/>
  <c r="N24" s="1"/>
  <c r="N27" s="1"/>
  <c r="T38"/>
  <c r="T42" s="1"/>
  <c r="T135" s="1"/>
  <c r="T138" l="1"/>
  <c r="V138" s="1"/>
  <c r="V135"/>
  <c r="N138"/>
  <c r="P138" s="1"/>
  <c r="P135"/>
  <c r="N45"/>
  <c r="T45"/>
  <c r="Q38"/>
  <c r="H42"/>
  <c r="H38"/>
  <c r="E38"/>
  <c r="H138" l="1"/>
  <c r="J138" s="1"/>
  <c r="J135"/>
  <c r="H45"/>
  <c r="AW24" l="1"/>
  <c r="AW27" s="1"/>
  <c r="AR24" l="1"/>
  <c r="AJ20"/>
  <c r="AM20" l="1"/>
  <c r="AR9"/>
  <c r="AR12" s="1"/>
  <c r="AR27"/>
  <c r="AR154" s="1"/>
  <c r="AM138"/>
  <c r="AM42"/>
  <c r="AM24" s="1"/>
  <c r="AM38"/>
  <c r="AM45" l="1"/>
  <c r="AM27"/>
  <c r="AH27" l="1"/>
  <c r="AC138" l="1"/>
  <c r="E20"/>
  <c r="AC42" l="1"/>
  <c r="AC9" s="1"/>
  <c r="AC12" s="1"/>
  <c r="AC24" s="1"/>
  <c r="AC27" s="1"/>
  <c r="AC38"/>
  <c r="AC45" l="1"/>
  <c r="X42"/>
  <c r="X135" s="1"/>
  <c r="X45"/>
  <c r="X138" l="1"/>
  <c r="X24" l="1"/>
  <c r="X9" l="1"/>
  <c r="X27"/>
  <c r="X12" s="1"/>
  <c r="E68"/>
  <c r="U9" l="1"/>
  <c r="U12" s="1"/>
  <c r="U27"/>
  <c r="N153" l="1"/>
  <c r="Q20"/>
  <c r="AJ45" l="1"/>
  <c r="AJ38"/>
  <c r="W42"/>
  <c r="Z42"/>
  <c r="Z9" s="1"/>
  <c r="Z24" s="1"/>
  <c r="W24" l="1"/>
  <c r="W135"/>
  <c r="Z138"/>
  <c r="AD138" s="1"/>
  <c r="AD135"/>
  <c r="F20"/>
  <c r="AJ42"/>
  <c r="AJ24" s="1"/>
  <c r="AN24" s="1"/>
  <c r="W45"/>
  <c r="W138" l="1"/>
  <c r="Y138" s="1"/>
  <c r="Y135"/>
  <c r="AJ138"/>
  <c r="AN138" s="1"/>
  <c r="AN135"/>
  <c r="AT42"/>
  <c r="AT38"/>
  <c r="AT45" s="1"/>
  <c r="Z45"/>
  <c r="K38"/>
  <c r="M35"/>
  <c r="L42"/>
  <c r="F135" s="1"/>
  <c r="L38"/>
  <c r="L138" l="1"/>
  <c r="F138" s="1"/>
  <c r="AT135"/>
  <c r="M38"/>
  <c r="F38"/>
  <c r="L45"/>
  <c r="W27"/>
  <c r="AT138" l="1"/>
  <c r="AX138" s="1"/>
  <c r="AX135"/>
  <c r="H24"/>
  <c r="W12"/>
  <c r="Y27"/>
  <c r="T12"/>
  <c r="V27"/>
  <c r="N12" l="1"/>
  <c r="AE27" l="1"/>
  <c r="AI24"/>
  <c r="AJ27"/>
  <c r="W9"/>
  <c r="Y24"/>
  <c r="T9"/>
  <c r="V24"/>
  <c r="N9"/>
  <c r="H27"/>
  <c r="AI27" l="1"/>
  <c r="AE154"/>
  <c r="AN27"/>
  <c r="AJ154"/>
  <c r="Z27"/>
  <c r="AD27" s="1"/>
  <c r="AD24"/>
  <c r="H12"/>
  <c r="H9" s="1"/>
  <c r="Q136" l="1"/>
  <c r="Q137"/>
  <c r="K136"/>
  <c r="K137"/>
  <c r="E25"/>
  <c r="E26"/>
  <c r="AO27" l="1"/>
  <c r="AO154" s="1"/>
  <c r="AS24"/>
  <c r="Q45"/>
  <c r="K45"/>
  <c r="M45" s="1"/>
  <c r="K42"/>
  <c r="K24" s="1"/>
  <c r="Q135" l="1"/>
  <c r="K138"/>
  <c r="M138" s="1"/>
  <c r="Q27"/>
  <c r="AO12"/>
  <c r="AS27"/>
  <c r="M42"/>
  <c r="AW12"/>
  <c r="AW9"/>
  <c r="Q138" l="1"/>
  <c r="S138" s="1"/>
  <c r="S135"/>
  <c r="Q9"/>
  <c r="M135"/>
  <c r="Q12"/>
  <c r="K27"/>
  <c r="K9"/>
  <c r="F45"/>
  <c r="E45"/>
  <c r="E42"/>
  <c r="E24" s="1"/>
  <c r="E27" s="1"/>
  <c r="E135" l="1"/>
  <c r="E9"/>
  <c r="E138"/>
  <c r="K12"/>
  <c r="AS12" l="1"/>
  <c r="AM12" l="1"/>
  <c r="AM9"/>
  <c r="E12" l="1"/>
  <c r="AO9" l="1"/>
  <c r="AS9" s="1"/>
  <c r="AJ12" l="1"/>
  <c r="AN12" s="1"/>
  <c r="AJ9"/>
  <c r="AN9" s="1"/>
  <c r="AE9"/>
  <c r="AE12" s="1"/>
  <c r="Z12"/>
  <c r="AH12"/>
  <c r="AH9"/>
  <c r="AD12" l="1"/>
  <c r="G20" l="1"/>
  <c r="G17"/>
  <c r="G138"/>
  <c r="G68"/>
  <c r="F43"/>
  <c r="F44"/>
  <c r="G45"/>
  <c r="F39"/>
  <c r="F40"/>
  <c r="F41"/>
  <c r="F36"/>
  <c r="F37"/>
  <c r="G38"/>
  <c r="AY28" l="1"/>
  <c r="AY29"/>
  <c r="AY30"/>
  <c r="Y12" l="1"/>
  <c r="AD9"/>
  <c r="AI9"/>
  <c r="V9"/>
  <c r="AI12"/>
  <c r="V12"/>
  <c r="G135" l="1"/>
  <c r="G65" l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42"/>
  <c r="Y9"/>
  <c r="C14" i="8"/>
  <c r="D14" s="1"/>
  <c r="C19"/>
  <c r="D19" s="1"/>
  <c r="D5"/>
  <c r="C24" l="1"/>
  <c r="D24"/>
  <c r="I27" i="13" l="1"/>
  <c r="I12" s="1"/>
  <c r="J12" s="1"/>
  <c r="I24"/>
  <c r="O27"/>
  <c r="I9" l="1"/>
  <c r="J9" s="1"/>
  <c r="J24"/>
  <c r="O12"/>
  <c r="P12" s="1"/>
  <c r="P27"/>
  <c r="J27"/>
  <c r="O9"/>
  <c r="P9" s="1"/>
  <c r="R27"/>
  <c r="P24"/>
  <c r="R9"/>
  <c r="S9" s="1"/>
  <c r="R12" l="1"/>
  <c r="S12" s="1"/>
  <c r="AT24" l="1"/>
  <c r="AX24" s="1"/>
  <c r="AT27" l="1"/>
  <c r="AX27" s="1"/>
  <c r="AT9"/>
  <c r="AX9" s="1"/>
  <c r="AT12" l="1"/>
  <c r="AX12" s="1"/>
  <c r="AY24" l="1"/>
  <c r="AY27" l="1"/>
  <c r="AY9"/>
  <c r="AY12" s="1"/>
  <c r="BA12" s="1"/>
  <c r="BA9" l="1"/>
  <c r="L24"/>
  <c r="L27" s="1"/>
  <c r="M27" s="1"/>
  <c r="L130"/>
  <c r="M130" s="1"/>
  <c r="F130" l="1"/>
  <c r="G130" s="1"/>
  <c r="L132"/>
  <c r="L131" s="1"/>
  <c r="L142" s="1"/>
  <c r="L145" s="1"/>
  <c r="M129"/>
  <c r="M132"/>
  <c r="M131" s="1"/>
  <c r="M142" s="1"/>
  <c r="M145" s="1"/>
  <c r="M24"/>
  <c r="F129"/>
  <c r="L9"/>
  <c r="F24"/>
  <c r="F142" l="1"/>
  <c r="G24"/>
  <c r="F27"/>
  <c r="G27" s="1"/>
  <c r="F9"/>
  <c r="G129"/>
  <c r="F131"/>
  <c r="M9"/>
  <c r="L12"/>
  <c r="M12" s="1"/>
  <c r="G142"/>
  <c r="F145"/>
  <c r="G145" s="1"/>
  <c r="F132" l="1"/>
  <c r="G132" s="1"/>
  <c r="G131"/>
  <c r="G9"/>
  <c r="F12"/>
  <c r="G12" s="1"/>
</calcChain>
</file>

<file path=xl/sharedStrings.xml><?xml version="1.0" encoding="utf-8"?>
<sst xmlns="http://schemas.openxmlformats.org/spreadsheetml/2006/main" count="826" uniqueCount="361">
  <si>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</si>
  <si>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</si>
  <si>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</si>
  <si>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</si>
  <si>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</si>
  <si>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</si>
  <si>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</si>
  <si>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</si>
  <si>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</si>
  <si>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</si>
  <si>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</si>
  <si>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</si>
  <si>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</si>
  <si>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</si>
  <si>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</si>
  <si>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</si>
  <si>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</si>
  <si>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</si>
  <si>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</si>
  <si>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</si>
  <si>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</si>
  <si>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</si>
  <si>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</si>
  <si>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</si>
  <si>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</si>
  <si>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</si>
  <si>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</si>
  <si>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</si>
  <si>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</si>
  <si>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</si>
  <si>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</si>
  <si>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</si>
  <si>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</si>
  <si>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</si>
  <si>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</si>
  <si>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</si>
  <si>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</si>
  <si>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</si>
  <si>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</si>
  <si>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</si>
  <si>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</si>
  <si>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</si>
  <si>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</si>
  <si>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</si>
  <si>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</si>
  <si>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</si>
  <si>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</si>
  <si>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</si>
  <si>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</si>
  <si>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</si>
  <si>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</si>
  <si>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</si>
  <si>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</si>
  <si>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</si>
  <si>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</si>
  <si>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</si>
  <si>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</si>
  <si>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</si>
  <si>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</si>
  <si>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</si>
  <si>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</si>
  <si>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</si>
  <si>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</si>
  <si>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</si>
  <si>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</si>
  <si>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</si>
  <si>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</si>
  <si>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</si>
  <si>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</si>
  <si>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</si>
  <si>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</si>
  <si>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</si>
  <si>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</si>
  <si>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</si>
  <si>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</si>
  <si>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</si>
  <si>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</si>
  <si>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</si>
  <si>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</si>
  <si>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</si>
  <si>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</si>
  <si>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</si>
  <si>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</si>
  <si>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</si>
  <si>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</si>
  <si>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</si>
  <si>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</si>
  <si>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</si>
  <si>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</si>
  <si>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</si>
  <si>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</si>
  <si>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</si>
  <si>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</si>
  <si>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</si>
  <si>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</si>
  <si>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</si>
  <si>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</si>
  <si>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</si>
  <si>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</si>
  <si>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</si>
  <si>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</si>
  <si>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</si>
  <si>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</si>
  <si>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</si>
  <si>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</si>
  <si>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</si>
  <si>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</si>
  <si>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</si>
  <si>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</si>
  <si>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</si>
  <si>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</si>
  <si>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</si>
  <si>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</si>
  <si>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</si>
  <si>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</si>
  <si>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</si>
  <si>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</si>
  <si>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</si>
  <si>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</si>
  <si>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</si>
  <si>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</si>
  <si>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</si>
  <si>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</si>
  <si>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</si>
  <si>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</si>
  <si>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</si>
  <si>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</si>
  <si>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</si>
  <si>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</si>
  <si>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</si>
  <si>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</si>
  <si>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</si>
  <si>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</si>
  <si>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</si>
  <si>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</si>
  <si>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</si>
  <si>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</si>
  <si>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</si>
  <si>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</si>
  <si>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</si>
  <si>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</si>
  <si>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</si>
  <si>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</si>
  <si>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</si>
  <si>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</si>
  <si>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</si>
  <si>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</si>
  <si>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</si>
  <si>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</si>
  <si>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</si>
  <si>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</si>
  <si>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</si>
  <si>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</si>
  <si>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</si>
  <si>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</si>
  <si>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</si>
  <si>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</si>
  <si>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</si>
  <si>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</si>
  <si>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</si>
  <si>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</si>
  <si>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</si>
  <si>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</si>
  <si>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</si>
  <si>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</si>
  <si>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</si>
  <si>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</si>
  <si>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</si>
  <si>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</si>
  <si>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</si>
  <si>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</si>
  <si>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</si>
  <si>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</si>
  <si>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</si>
  <si>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</si>
  <si>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</si>
  <si>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</si>
  <si>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</si>
  <si>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</si>
  <si>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</si>
  <si>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</si>
  <si>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</si>
  <si>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</si>
  <si>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</si>
  <si>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</si>
  <si>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</si>
  <si>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</si>
  <si>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</si>
  <si>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</si>
  <si>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</si>
  <si>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</si>
  <si>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</si>
  <si>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</si>
  <si>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</si>
  <si>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</si>
  <si>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</si>
  <si>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</si>
  <si>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</si>
  <si>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</si>
  <si>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</si>
  <si>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</si>
  <si>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</si>
  <si>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</si>
  <si>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</si>
  <si>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</si>
  <si>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</si>
  <si>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</si>
  <si>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</si>
  <si>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</si>
  <si>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</si>
  <si>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</si>
  <si>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</si>
  <si>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</si>
  <si>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</si>
  <si>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</si>
  <si>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</si>
  <si>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</si>
  <si>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</si>
  <si>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</si>
  <si>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</si>
  <si>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</si>
  <si>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</si>
  <si>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</si>
  <si>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</si>
  <si>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</si>
  <si>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</si>
  <si>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</si>
  <si>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</si>
  <si>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</si>
  <si>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</si>
  <si>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</si>
  <si>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</si>
  <si>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</si>
  <si>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</si>
  <si>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</si>
  <si>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</si>
  <si>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</si>
  <si>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</si>
  <si>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</si>
  <si>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</si>
  <si>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</si>
  <si>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</si>
  <si>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</si>
  <si>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</si>
  <si>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</si>
  <si>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</si>
  <si>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</si>
  <si>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</si>
  <si>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</si>
  <si>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</si>
  <si>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</si>
  <si>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</si>
  <si>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</si>
  <si>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</si>
  <si>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</si>
  <si>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</si>
  <si>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</si>
  <si>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</si>
  <si>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</si>
  <si>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</si>
  <si>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</si>
  <si>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</si>
  <si>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</si>
  <si>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</si>
  <si>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</si>
  <si>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</si>
  <si>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</si>
  <si>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</si>
  <si>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</si>
  <si>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</si>
  <si>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</si>
  <si>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</si>
  <si>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</si>
  <si>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</si>
  <si>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</si>
  <si>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</si>
  <si>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</si>
  <si>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</si>
  <si>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</si>
  <si>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</si>
  <si>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</si>
  <si>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</si>
  <si>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</si>
  <si>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</si>
  <si>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Таблица 5</t>
  </si>
  <si>
    <t>___________________________________________________________________________________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</si>
  <si>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</si>
  <si>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</si>
  <si>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</si>
  <si>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</si>
  <si>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</si>
  <si>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</si>
  <si>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</si>
  <si>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</si>
  <si>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</si>
  <si>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МБУ "Управление имущественными и земельными ресурсами"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</si>
  <si>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</si>
  <si>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</si>
  <si>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</si>
  <si>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</si>
  <si>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</si>
  <si>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</si>
  <si>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</si>
  <si>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</si>
  <si>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1: МБУ "Управление имущественными и земельными ресурсами"
</t>
  </si>
  <si>
    <t>2.1.1</t>
  </si>
  <si>
    <t>2.1.3</t>
  </si>
  <si>
    <t>2.1.4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</si>
  <si>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</si>
  <si>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</si>
  <si>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снижение материального ущерба от чрезвычайных ситуаций природного и техногенного характера, %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</si>
  <si>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</si>
  <si>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</si>
  <si>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</si>
  <si>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</si>
  <si>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</si>
  <si>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</si>
  <si>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</si>
  <si>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</si>
  <si>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</si>
  <si>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</si>
  <si>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 xml:space="preserve">  МБУ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</si>
  <si>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</si>
  <si>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</si>
  <si>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МБУ НВ "Управление имущественными и земельными ресурсами"</t>
  </si>
  <si>
    <t xml:space="preserve">план </t>
  </si>
  <si>
    <t xml:space="preserve">факт </t>
  </si>
  <si>
    <t>Исполнитель    Толстогузова Е.М.__________(Ф.И.О. подпись)</t>
  </si>
  <si>
    <t>Целевые показатели муниципальной программы Управление муниципальным имуществом на территории Нижневартовского района на 2014-2019 годы</t>
  </si>
  <si>
    <t>Значение показателя на 2017 год</t>
  </si>
  <si>
    <t>-</t>
  </si>
  <si>
    <t>повышение эффективности расходования бюджетных средств, выделенных на реализацию мероприятий муниципальной программы, процентов</t>
  </si>
  <si>
    <t>Исполнитель Толстогузова Е.М.</t>
  </si>
  <si>
    <t>Руководитель  Калашян М.Г.______________ (Ф.И.О. подпись)</t>
  </si>
  <si>
    <t>Руководитель Калашян М.Г. ______________________</t>
  </si>
  <si>
    <t xml:space="preserve">Руководитель Калашян М.Г. </t>
  </si>
  <si>
    <t>план
на 2017год</t>
  </si>
  <si>
    <t xml:space="preserve">0187300010317000410-0568318-02 от 02.05.2017- Проведение работ по оценке рыночной стоимости объектов муниципального и бесхозяйного имущества , 100 объектов- 61,14 т.р,  НМЦК 207,2т.р.
0187300010317000409-0568318-01 от 02.05.2017-  Проведение работ по изготовлению технической документации на объекты муниципальной недвижимости, расположенного в населенных пунктах и на межселенной территории Нижневартовского района, 60 шт- 413,76 т.р. НМЦК 537,36 т.р.
Д 1/17 от 06.04.2017 - Оценка рыночной стоимости объектов муниципального и бесхозяйного имущества, 11 шт – 22,47 т.р
Д 10/17  от 30.06.2017- Оценка  рыночной стоимости объектов муниципального и бесхозяйного имущества ,38 шт – 49,97 т.р.
Д 11/17 от 12.07.2017 - Оценка рыночной стоимости объектов муниципального имущества, 129 шт-96,08 т.р.
Д 2/17 от 11.04.2017 - Землеустроительные работы по описанию местоположения границ объекта землеустройства – изменение границ муниципального образования поселения Излучинск, 99,39 т. р.
Д 3/17 от 11.04.2017 -  Землеустроительные работы по описанию местоположения границ объекта землеустройства – изменение границ муниципального образования поселения Зайцева Речка, 78,37 т.р.
Д4/17  от 11.04.2017 (Доп соглашение 1  от 30.06.2017)  - Проведение работ по формированию земельных участков под различные виды строительства (исполнено 4 об 46,5 т.р.)
Д12/17  от 26.07.2017 - Проведение работ по формированию земельных участков под различные виды строительства (7объектов - 80,0 т.р.)                                                                                                                                                               Д 13/17 от 08.09.17 - Проведение работ по формированию земельных участков под различные виды строительства (3объекта- 70,0 т.р.)                                                                                                                                                        Д 17/17 от 29.09.2017 -  Оформление документов по кадастровому учету земельных участков под объектами недвижимости, находящимися в муниципальной собственности (5 объектов -83,75т.р.)
</t>
  </si>
  <si>
    <t>объем не обеспеченных контрактами средств, тыс. руб; причины отсутствия контрактных обязательств по ним</t>
  </si>
  <si>
    <t>тел. 49-87-89, 1389</t>
  </si>
  <si>
    <t>График (сетевой график)реализации  муниципальной программы на 2018</t>
  </si>
  <si>
    <t>Подпрограмма 1 "Обеспечение страховой защиты имущества на территории Нижневартовского района"      Муниципальный контракт на страхование муниципального имущества заключен по результатам торгов МК№ 07/18 от 26.12.2017 на сумму 3250,201 тыс. руб. с периодом страхования с 01.01.2018 по 31.12.2018 года, оплата будет производится в два этапа</t>
  </si>
  <si>
    <t xml:space="preserve">Изготовление технической документации на объекты муниципальной недвижимости  </t>
  </si>
  <si>
    <t xml:space="preserve"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 </t>
  </si>
  <si>
    <t>2.1.2</t>
  </si>
  <si>
    <t>2.1.5</t>
  </si>
  <si>
    <t>Проектирование строительства гаража на 5 автомобилей в пгт. Излучинске</t>
  </si>
  <si>
    <t>МКУ "УКС по застройке НВ района"</t>
  </si>
  <si>
    <t>2.1.6</t>
  </si>
  <si>
    <t>2.1.7</t>
  </si>
  <si>
    <t>Выполнение пол-ного комплекса ремонтно-строительных и специальных ра-бот по перепла-нировке кабине-тов в здании админи-страции Нижне-вартовского рай-она, расположен-ном по адресу: г. Нижневартовск,               ул. Ленина, д. 6</t>
  </si>
  <si>
    <t>Капитальный ремонт объекта «Административное здание по ул. Транспортной, д. 12 (КБО) в пгт. Новоаганск Нижневартовского района»</t>
  </si>
  <si>
    <t>2.1.8</t>
  </si>
  <si>
    <t>2.1.9</t>
  </si>
  <si>
    <t>Реставрация доски почета возле здания администрации Нижневартовского района по адресу: г. Нижневартовск, ул. Ленина, д. 6</t>
  </si>
  <si>
    <t>2.1.10</t>
  </si>
  <si>
    <t>Ремонт брусчатки центрального входа здания администрации Нижневартовского района по адресу: г. Нижневартовск, ул. Ленина, д. 6</t>
  </si>
  <si>
    <t xml:space="preserve">Соисполнитель 3: МКУ "УКС по застройке НВ района"
</t>
  </si>
  <si>
    <t>Управление муниципальным имуществом на территории Нижневартовского района на 2018-2025 годы и на период до 2030 года</t>
  </si>
  <si>
    <t>Подпрограмма 2 «Развитие земельных и имущественных отношений на территории Нижневартовского района»: запланированно МБУ "УИиЗР" -1399,948 тыс.руб. Заключенно 6 договора с единственным поставщиком на сумму  370,022 тыс.руб.</t>
  </si>
  <si>
    <t xml:space="preserve">Подпрограмма 3 "Создание условий для выполнения функций, возложенных на МБУ НВ района "Управление имущественными и земельными ресурсами". Заключенно 7 договоров с единственным поставщиком на сумму  261,808 т.р. </t>
  </si>
</sst>
</file>

<file path=xl/styles.xml><?xml version="1.0" encoding="utf-8"?>
<styleSheet xmlns="http://schemas.openxmlformats.org/spreadsheetml/2006/main">
  <numFmts count="13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  <numFmt numFmtId="172" formatCode="0.0%"/>
    <numFmt numFmtId="173" formatCode="0.000"/>
    <numFmt numFmtId="174" formatCode="#,##0.000_ ;\-#,##0.000\ 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96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3" fontId="3" fillId="0" borderId="60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8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 applyProtection="1">
      <alignment horizontal="center" vertical="top" wrapText="1"/>
      <protection locked="0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top" wrapText="1"/>
    </xf>
    <xf numFmtId="164" fontId="17" fillId="7" borderId="11" xfId="0" applyNumberFormat="1" applyFont="1" applyFill="1" applyBorder="1" applyAlignment="1" applyProtection="1">
      <alignment horizontal="left" vertical="top" wrapText="1"/>
    </xf>
    <xf numFmtId="164" fontId="18" fillId="8" borderId="10" xfId="0" applyNumberFormat="1" applyFont="1" applyFill="1" applyBorder="1" applyAlignment="1" applyProtection="1">
      <alignment horizontal="left" vertical="top" wrapText="1"/>
    </xf>
    <xf numFmtId="0" fontId="17" fillId="9" borderId="1" xfId="0" applyFont="1" applyFill="1" applyBorder="1" applyAlignment="1" applyProtection="1">
      <alignment horizontal="left" vertical="top" wrapText="1"/>
    </xf>
    <xf numFmtId="0" fontId="17" fillId="4" borderId="5" xfId="0" applyFont="1" applyFill="1" applyBorder="1" applyAlignment="1" applyProtection="1">
      <alignment horizontal="left" vertical="center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20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4" fontId="17" fillId="0" borderId="1" xfId="0" applyNumberFormat="1" applyFont="1" applyFill="1" applyBorder="1" applyAlignment="1" applyProtection="1">
      <alignment horizontal="center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66" fontId="17" fillId="0" borderId="0" xfId="0" applyNumberFormat="1" applyFont="1" applyFill="1" applyBorder="1" applyAlignment="1" applyProtection="1">
      <alignment horizontal="center" vertical="top" wrapText="1"/>
    </xf>
    <xf numFmtId="171" fontId="17" fillId="5" borderId="1" xfId="0" applyNumberFormat="1" applyFont="1" applyFill="1" applyBorder="1" applyAlignment="1" applyProtection="1">
      <alignment horizontal="center" vertical="top" wrapText="1"/>
    </xf>
    <xf numFmtId="171" fontId="17" fillId="0" borderId="1" xfId="0" applyNumberFormat="1" applyFont="1" applyFill="1" applyBorder="1" applyAlignment="1" applyProtection="1">
      <alignment horizontal="center" vertical="top" wrapText="1"/>
    </xf>
    <xf numFmtId="171" fontId="18" fillId="6" borderId="1" xfId="0" applyNumberFormat="1" applyFont="1" applyFill="1" applyBorder="1" applyAlignment="1" applyProtection="1">
      <alignment horizontal="center" vertical="top" wrapText="1"/>
    </xf>
    <xf numFmtId="171" fontId="18" fillId="0" borderId="1" xfId="0" applyNumberFormat="1" applyFont="1" applyFill="1" applyBorder="1" applyAlignment="1" applyProtection="1">
      <alignment horizontal="center" vertical="top" wrapText="1"/>
    </xf>
    <xf numFmtId="164" fontId="18" fillId="10" borderId="10" xfId="0" applyNumberFormat="1" applyFont="1" applyFill="1" applyBorder="1" applyAlignment="1" applyProtection="1">
      <alignment horizontal="lef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49" fontId="17" fillId="5" borderId="1" xfId="0" applyNumberFormat="1" applyFont="1" applyFill="1" applyBorder="1" applyAlignment="1" applyProtection="1">
      <alignment horizontal="left" vertical="top" wrapText="1"/>
    </xf>
    <xf numFmtId="10" fontId="17" fillId="5" borderId="1" xfId="0" applyNumberFormat="1" applyFont="1" applyFill="1" applyBorder="1" applyAlignment="1" applyProtection="1">
      <alignment horizontal="center" vertical="top" wrapText="1"/>
    </xf>
    <xf numFmtId="10" fontId="17" fillId="0" borderId="1" xfId="0" applyNumberFormat="1" applyFont="1" applyFill="1" applyBorder="1" applyAlignment="1" applyProtection="1">
      <alignment horizontal="center" vertical="top" wrapText="1"/>
    </xf>
    <xf numFmtId="10" fontId="18" fillId="6" borderId="1" xfId="0" applyNumberFormat="1" applyFont="1" applyFill="1" applyBorder="1" applyAlignment="1" applyProtection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43" fontId="17" fillId="0" borderId="0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5" borderId="50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4" fontId="18" fillId="0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0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62" xfId="0" applyNumberFormat="1" applyFont="1" applyFill="1" applyBorder="1" applyAlignment="1" applyProtection="1">
      <alignment horizontal="center" vertical="top" wrapText="1"/>
    </xf>
    <xf numFmtId="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49" xfId="0" applyNumberFormat="1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/>
    </xf>
    <xf numFmtId="4" fontId="17" fillId="7" borderId="11" xfId="2" applyNumberFormat="1" applyFont="1" applyFill="1" applyBorder="1" applyAlignment="1" applyProtection="1">
      <alignment horizontal="right" vertical="top" wrapText="1"/>
    </xf>
    <xf numFmtId="170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16" xfId="2" applyNumberFormat="1" applyFont="1" applyFill="1" applyBorder="1" applyAlignment="1" applyProtection="1">
      <alignment horizontal="right" vertical="top" wrapText="1"/>
    </xf>
    <xf numFmtId="170" fontId="17" fillId="7" borderId="41" xfId="2" applyNumberFormat="1" applyFont="1" applyFill="1" applyBorder="1" applyAlignment="1" applyProtection="1">
      <alignment horizontal="right" vertical="top" wrapText="1"/>
    </xf>
    <xf numFmtId="10" fontId="17" fillId="7" borderId="5" xfId="2" applyNumberFormat="1" applyFont="1" applyFill="1" applyBorder="1" applyAlignment="1" applyProtection="1">
      <alignment horizontal="right" vertical="top" wrapText="1"/>
    </xf>
    <xf numFmtId="170" fontId="17" fillId="7" borderId="6" xfId="2" applyNumberFormat="1" applyFont="1" applyFill="1" applyBorder="1" applyAlignment="1" applyProtection="1">
      <alignment horizontal="right" vertical="top" wrapText="1"/>
    </xf>
    <xf numFmtId="170" fontId="17" fillId="7" borderId="11" xfId="2" applyNumberFormat="1" applyFont="1" applyFill="1" applyBorder="1" applyAlignment="1" applyProtection="1">
      <alignment horizontal="right" vertical="top" wrapText="1"/>
    </xf>
    <xf numFmtId="10" fontId="17" fillId="7" borderId="11" xfId="2" applyNumberFormat="1" applyFont="1" applyFill="1" applyBorder="1" applyAlignment="1" applyProtection="1">
      <alignment horizontal="right" vertical="top" wrapText="1"/>
    </xf>
    <xf numFmtId="170" fontId="17" fillId="7" borderId="3" xfId="2" applyNumberFormat="1" applyFont="1" applyFill="1" applyBorder="1" applyAlignment="1" applyProtection="1">
      <alignment horizontal="right" vertical="top" wrapText="1"/>
    </xf>
    <xf numFmtId="4" fontId="17" fillId="7" borderId="74" xfId="2" applyNumberFormat="1" applyFont="1" applyFill="1" applyBorder="1" applyAlignment="1" applyProtection="1">
      <alignment horizontal="right" vertical="top" wrapText="1"/>
    </xf>
    <xf numFmtId="4" fontId="17" fillId="7" borderId="46" xfId="2" applyNumberFormat="1" applyFont="1" applyFill="1" applyBorder="1" applyAlignment="1" applyProtection="1">
      <alignment horizontal="right" vertical="top" wrapText="1"/>
    </xf>
    <xf numFmtId="4" fontId="17" fillId="7" borderId="80" xfId="2" applyNumberFormat="1" applyFont="1" applyFill="1" applyBorder="1" applyAlignment="1" applyProtection="1">
      <alignment horizontal="right" vertical="top" wrapText="1"/>
    </xf>
    <xf numFmtId="170" fontId="17" fillId="7" borderId="44" xfId="2" applyNumberFormat="1" applyFont="1" applyFill="1" applyBorder="1" applyAlignment="1" applyProtection="1">
      <alignment horizontal="right" vertical="top" wrapText="1"/>
    </xf>
    <xf numFmtId="169" fontId="17" fillId="7" borderId="74" xfId="2" applyNumberFormat="1" applyFont="1" applyFill="1" applyBorder="1" applyAlignment="1" applyProtection="1">
      <alignment horizontal="right" vertical="top" wrapText="1"/>
    </xf>
    <xf numFmtId="10" fontId="17" fillId="7" borderId="80" xfId="2" applyNumberFormat="1" applyFont="1" applyFill="1" applyBorder="1" applyAlignment="1" applyProtection="1">
      <alignment horizontal="right" vertical="top" wrapText="1"/>
    </xf>
    <xf numFmtId="4" fontId="17" fillId="7" borderId="5" xfId="2" applyNumberFormat="1" applyFont="1" applyFill="1" applyBorder="1" applyAlignment="1" applyProtection="1">
      <alignment horizontal="right" vertical="top" wrapText="1"/>
    </xf>
    <xf numFmtId="10" fontId="17" fillId="7" borderId="46" xfId="2" applyNumberFormat="1" applyFont="1" applyFill="1" applyBorder="1" applyAlignment="1" applyProtection="1">
      <alignment horizontal="right" vertical="top" wrapText="1"/>
    </xf>
    <xf numFmtId="170" fontId="17" fillId="7" borderId="78" xfId="2" applyNumberFormat="1" applyFont="1" applyFill="1" applyBorder="1" applyAlignment="1" applyProtection="1">
      <alignment horizontal="right" vertical="top" wrapText="1"/>
    </xf>
    <xf numFmtId="169" fontId="17" fillId="7" borderId="36" xfId="2" applyNumberFormat="1" applyFont="1" applyFill="1" applyBorder="1" applyAlignment="1" applyProtection="1">
      <alignment horizontal="right" vertical="top" wrapText="1"/>
    </xf>
    <xf numFmtId="10" fontId="17" fillId="7" borderId="36" xfId="2" applyNumberFormat="1" applyFont="1" applyFill="1" applyBorder="1" applyAlignment="1" applyProtection="1">
      <alignment horizontal="right" vertical="top" wrapText="1"/>
    </xf>
    <xf numFmtId="4" fontId="17" fillId="7" borderId="44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5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70" fontId="17" fillId="0" borderId="41" xfId="2" applyNumberFormat="1" applyFont="1" applyFill="1" applyBorder="1" applyAlignment="1" applyProtection="1">
      <alignment horizontal="right" vertical="top" wrapText="1"/>
    </xf>
    <xf numFmtId="170" fontId="17" fillId="0" borderId="6" xfId="2" applyNumberFormat="1" applyFont="1" applyFill="1" applyBorder="1" applyAlignment="1" applyProtection="1">
      <alignment horizontal="right" vertical="top" wrapText="1"/>
    </xf>
    <xf numFmtId="170" fontId="17" fillId="0" borderId="11" xfId="2" applyNumberFormat="1" applyFont="1" applyFill="1" applyBorder="1" applyAlignment="1" applyProtection="1">
      <alignment horizontal="right" vertical="top" wrapText="1"/>
    </xf>
    <xf numFmtId="170" fontId="17" fillId="0" borderId="3" xfId="2" applyNumberFormat="1" applyFont="1" applyFill="1" applyBorder="1" applyAlignment="1" applyProtection="1">
      <alignment horizontal="right" vertical="top" wrapText="1"/>
    </xf>
    <xf numFmtId="4" fontId="17" fillId="0" borderId="11" xfId="2" applyNumberFormat="1" applyFont="1" applyFill="1" applyBorder="1" applyAlignment="1" applyProtection="1">
      <alignment horizontal="right" vertical="top" wrapText="1"/>
    </xf>
    <xf numFmtId="4" fontId="18" fillId="0" borderId="72" xfId="2" applyNumberFormat="1" applyFont="1" applyFill="1" applyBorder="1" applyAlignment="1" applyProtection="1">
      <alignment horizontal="right" vertical="top" wrapText="1"/>
    </xf>
    <xf numFmtId="4" fontId="18" fillId="0" borderId="47" xfId="2" applyNumberFormat="1" applyFont="1" applyFill="1" applyBorder="1" applyAlignment="1" applyProtection="1">
      <alignment horizontal="right" vertical="top" wrapText="1"/>
    </xf>
    <xf numFmtId="4" fontId="18" fillId="0" borderId="65" xfId="2" applyNumberFormat="1" applyFont="1" applyFill="1" applyBorder="1" applyAlignment="1" applyProtection="1">
      <alignment horizontal="right" vertical="top" wrapText="1"/>
    </xf>
    <xf numFmtId="170" fontId="17" fillId="0" borderId="44" xfId="2" applyNumberFormat="1" applyFont="1" applyFill="1" applyBorder="1" applyAlignment="1" applyProtection="1">
      <alignment horizontal="right" vertical="top" wrapText="1"/>
    </xf>
    <xf numFmtId="169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47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78" xfId="2" applyNumberFormat="1" applyFont="1" applyFill="1" applyBorder="1" applyAlignment="1" applyProtection="1">
      <alignment horizontal="right" vertical="top" wrapText="1"/>
    </xf>
    <xf numFmtId="170" fontId="18" fillId="0" borderId="56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4" fontId="18" fillId="0" borderId="59" xfId="2" applyNumberFormat="1" applyFont="1" applyFill="1" applyBorder="1" applyAlignment="1" applyProtection="1">
      <alignment horizontal="right" vertical="top" wrapText="1"/>
    </xf>
    <xf numFmtId="4" fontId="18" fillId="0" borderId="52" xfId="2" applyNumberFormat="1" applyFont="1" applyFill="1" applyBorder="1" applyAlignment="1" applyProtection="1">
      <alignment horizontal="right" vertical="top" wrapText="1"/>
    </xf>
    <xf numFmtId="4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59" xfId="2" applyNumberFormat="1" applyFont="1" applyFill="1" applyBorder="1" applyAlignment="1" applyProtection="1">
      <alignment horizontal="right" vertical="top" wrapText="1"/>
    </xf>
    <xf numFmtId="10" fontId="18" fillId="0" borderId="66" xfId="2" applyNumberFormat="1" applyFont="1" applyFill="1" applyBorder="1" applyAlignment="1" applyProtection="1">
      <alignment horizontal="right" vertical="top" wrapText="1"/>
    </xf>
    <xf numFmtId="4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2" xfId="2" applyNumberFormat="1" applyFont="1" applyFill="1" applyBorder="1" applyAlignment="1" applyProtection="1">
      <alignment horizontal="right" vertical="top" wrapText="1"/>
    </xf>
    <xf numFmtId="17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70" fontId="17" fillId="8" borderId="41" xfId="2" applyNumberFormat="1" applyFont="1" applyFill="1" applyBorder="1" applyAlignment="1" applyProtection="1">
      <alignment horizontal="right" vertical="top" wrapText="1"/>
    </xf>
    <xf numFmtId="170" fontId="17" fillId="8" borderId="5" xfId="2" applyNumberFormat="1" applyFont="1" applyFill="1" applyBorder="1" applyAlignment="1" applyProtection="1">
      <alignment horizontal="right" vertical="top" wrapText="1"/>
    </xf>
    <xf numFmtId="10" fontId="18" fillId="8" borderId="50" xfId="2" applyNumberFormat="1" applyFont="1" applyFill="1" applyBorder="1" applyAlignment="1" applyProtection="1">
      <alignment horizontal="right" vertical="top" wrapText="1"/>
    </xf>
    <xf numFmtId="170" fontId="17" fillId="8" borderId="6" xfId="2" applyNumberFormat="1" applyFont="1" applyFill="1" applyBorder="1" applyAlignment="1" applyProtection="1">
      <alignment horizontal="right" vertical="top" wrapText="1"/>
    </xf>
    <xf numFmtId="10" fontId="18" fillId="8" borderId="10" xfId="2" applyNumberFormat="1" applyFont="1" applyFill="1" applyBorder="1" applyAlignment="1" applyProtection="1">
      <alignment horizontal="right" vertical="top" wrapText="1"/>
    </xf>
    <xf numFmtId="170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3" xfId="2" applyNumberFormat="1" applyFont="1" applyFill="1" applyBorder="1" applyAlignment="1" applyProtection="1">
      <alignment horizontal="right" vertical="top" wrapText="1"/>
    </xf>
    <xf numFmtId="4" fontId="17" fillId="8" borderId="11" xfId="2" applyNumberFormat="1" applyFont="1" applyFill="1" applyBorder="1" applyAlignment="1" applyProtection="1">
      <alignment horizontal="right" vertical="top" wrapText="1"/>
    </xf>
    <xf numFmtId="4" fontId="18" fillId="8" borderId="75" xfId="2" applyNumberFormat="1" applyFont="1" applyFill="1" applyBorder="1" applyAlignment="1" applyProtection="1">
      <alignment horizontal="right" vertical="top" wrapText="1"/>
    </xf>
    <xf numFmtId="4" fontId="18" fillId="8" borderId="45" xfId="2" applyNumberFormat="1" applyFont="1" applyFill="1" applyBorder="1" applyAlignment="1" applyProtection="1">
      <alignment horizontal="right" vertical="top" wrapText="1"/>
    </xf>
    <xf numFmtId="170" fontId="17" fillId="8" borderId="44" xfId="2" applyNumberFormat="1" applyFont="1" applyFill="1" applyBorder="1" applyAlignment="1" applyProtection="1">
      <alignment horizontal="right" vertical="top" wrapText="1"/>
    </xf>
    <xf numFmtId="169" fontId="18" fillId="8" borderId="75" xfId="2" applyNumberFormat="1" applyFont="1" applyFill="1" applyBorder="1" applyAlignment="1" applyProtection="1">
      <alignment horizontal="right" vertical="top" wrapText="1"/>
    </xf>
    <xf numFmtId="10" fontId="18" fillId="8" borderId="79" xfId="2" applyNumberFormat="1" applyFont="1" applyFill="1" applyBorder="1" applyAlignment="1" applyProtection="1">
      <alignment horizontal="right" vertical="top" wrapText="1"/>
    </xf>
    <xf numFmtId="4" fontId="18" fillId="8" borderId="10" xfId="2" applyNumberFormat="1" applyFont="1" applyFill="1" applyBorder="1" applyAlignment="1" applyProtection="1">
      <alignment horizontal="right" vertical="top" wrapText="1"/>
    </xf>
    <xf numFmtId="10" fontId="18" fillId="8" borderId="45" xfId="2" applyNumberFormat="1" applyFont="1" applyFill="1" applyBorder="1" applyAlignment="1" applyProtection="1">
      <alignment horizontal="right" vertical="top" wrapText="1"/>
    </xf>
    <xf numFmtId="170" fontId="17" fillId="8" borderId="78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69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31" xfId="2" applyNumberFormat="1" applyFont="1" applyFill="1" applyBorder="1" applyAlignment="1" applyProtection="1">
      <alignment horizontal="right" vertical="top" wrapText="1"/>
    </xf>
    <xf numFmtId="169" fontId="18" fillId="0" borderId="32" xfId="2" applyNumberFormat="1" applyFont="1" applyFill="1" applyBorder="1" applyAlignment="1" applyProtection="1">
      <alignment horizontal="right" vertical="top" wrapText="1"/>
    </xf>
    <xf numFmtId="169" fontId="18" fillId="0" borderId="75" xfId="2" applyNumberFormat="1" applyFont="1" applyFill="1" applyBorder="1" applyAlignment="1" applyProtection="1">
      <alignment horizontal="right" vertical="top" wrapText="1"/>
    </xf>
    <xf numFmtId="10" fontId="18" fillId="0" borderId="45" xfId="2" applyNumberFormat="1" applyFont="1" applyFill="1" applyBorder="1" applyAlignment="1" applyProtection="1">
      <alignment horizontal="right" vertical="top" wrapText="1"/>
    </xf>
    <xf numFmtId="0" fontId="18" fillId="0" borderId="79" xfId="2" applyNumberFormat="1" applyFont="1" applyFill="1" applyBorder="1" applyAlignment="1" applyProtection="1">
      <alignment horizontal="right" vertical="top" wrapText="1"/>
    </xf>
    <xf numFmtId="10" fontId="18" fillId="0" borderId="79" xfId="2" applyNumberFormat="1" applyFont="1" applyFill="1" applyBorder="1" applyAlignment="1" applyProtection="1">
      <alignment horizontal="right" vertical="top" wrapText="1"/>
    </xf>
    <xf numFmtId="169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31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4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4" xfId="2" applyNumberFormat="1" applyFont="1" applyFill="1" applyBorder="1" applyAlignment="1" applyProtection="1">
      <alignment horizontal="right" vertical="top" wrapText="1"/>
    </xf>
    <xf numFmtId="4" fontId="18" fillId="9" borderId="1" xfId="0" applyNumberFormat="1" applyFont="1" applyFill="1" applyBorder="1" applyAlignment="1" applyProtection="1">
      <alignment vertical="center"/>
    </xf>
    <xf numFmtId="0" fontId="18" fillId="9" borderId="1" xfId="0" applyFont="1" applyFill="1" applyBorder="1" applyAlignment="1" applyProtection="1">
      <alignment vertical="center"/>
    </xf>
    <xf numFmtId="170" fontId="25" fillId="9" borderId="1" xfId="2" applyNumberFormat="1" applyFont="1" applyFill="1" applyBorder="1" applyAlignment="1" applyProtection="1">
      <alignment horizontal="right" vertical="top" wrapText="1"/>
    </xf>
    <xf numFmtId="170" fontId="17" fillId="9" borderId="1" xfId="2" applyNumberFormat="1" applyFont="1" applyFill="1" applyBorder="1" applyAlignment="1" applyProtection="1">
      <alignment horizontal="right" vertical="top" wrapText="1"/>
    </xf>
    <xf numFmtId="10" fontId="17" fillId="9" borderId="1" xfId="2" applyNumberFormat="1" applyFont="1" applyFill="1" applyBorder="1" applyAlignment="1" applyProtection="1">
      <alignment horizontal="right" vertical="top" wrapText="1"/>
    </xf>
    <xf numFmtId="169" fontId="17" fillId="9" borderId="1" xfId="2" applyNumberFormat="1" applyFont="1" applyFill="1" applyBorder="1" applyAlignment="1" applyProtection="1">
      <alignment horizontal="right" vertical="top" wrapText="1"/>
    </xf>
    <xf numFmtId="169" fontId="17" fillId="9" borderId="72" xfId="2" applyNumberFormat="1" applyFont="1" applyFill="1" applyBorder="1" applyAlignment="1" applyProtection="1">
      <alignment horizontal="right" vertical="top" wrapText="1"/>
    </xf>
    <xf numFmtId="10" fontId="17" fillId="9" borderId="47" xfId="2" applyNumberFormat="1" applyFont="1" applyFill="1" applyBorder="1" applyAlignment="1" applyProtection="1">
      <alignment horizontal="right" vertical="top" wrapText="1"/>
    </xf>
    <xf numFmtId="4" fontId="17" fillId="9" borderId="56" xfId="2" applyNumberFormat="1" applyFont="1" applyFill="1" applyBorder="1" applyAlignment="1" applyProtection="1">
      <alignment horizontal="right" vertical="top" wrapText="1"/>
    </xf>
    <xf numFmtId="10" fontId="17" fillId="9" borderId="2" xfId="2" applyNumberFormat="1" applyFont="1" applyFill="1" applyBorder="1" applyAlignment="1" applyProtection="1">
      <alignment horizontal="right" vertical="top" wrapText="1"/>
    </xf>
    <xf numFmtId="170" fontId="17" fillId="9" borderId="2" xfId="2" applyNumberFormat="1" applyFont="1" applyFill="1" applyBorder="1" applyAlignment="1" applyProtection="1">
      <alignment horizontal="right" vertical="top" wrapText="1"/>
    </xf>
    <xf numFmtId="170" fontId="17" fillId="9" borderId="56" xfId="2" applyNumberFormat="1" applyFont="1" applyFill="1" applyBorder="1" applyAlignment="1" applyProtection="1">
      <alignment horizontal="right" vertical="top" wrapText="1"/>
    </xf>
    <xf numFmtId="169" fontId="17" fillId="9" borderId="7" xfId="2" applyNumberFormat="1" applyFont="1" applyFill="1" applyBorder="1" applyAlignment="1" applyProtection="1">
      <alignment horizontal="right" vertical="top" wrapText="1"/>
    </xf>
    <xf numFmtId="10" fontId="17" fillId="9" borderId="65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4" fontId="18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47" xfId="2" applyNumberFormat="1" applyFont="1" applyFill="1" applyBorder="1" applyAlignment="1" applyProtection="1">
      <alignment horizontal="right" vertical="top" wrapText="1"/>
    </xf>
    <xf numFmtId="4" fontId="17" fillId="0" borderId="56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4" fontId="18" fillId="0" borderId="56" xfId="2" applyNumberFormat="1" applyFont="1" applyFill="1" applyBorder="1" applyAlignment="1" applyProtection="1">
      <alignment horizontal="right" vertical="top" wrapText="1"/>
    </xf>
    <xf numFmtId="170" fontId="17" fillId="0" borderId="56" xfId="2" applyNumberFormat="1" applyFont="1" applyFill="1" applyBorder="1" applyAlignment="1" applyProtection="1">
      <alignment horizontal="right" vertical="top" wrapText="1"/>
    </xf>
    <xf numFmtId="10" fontId="18" fillId="0" borderId="65" xfId="2" applyNumberFormat="1" applyFont="1" applyFill="1" applyBorder="1" applyAlignment="1" applyProtection="1">
      <alignment horizontal="right" vertical="top" wrapText="1"/>
    </xf>
    <xf numFmtId="170" fontId="18" fillId="0" borderId="50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4" fontId="18" fillId="0" borderId="57" xfId="2" applyNumberFormat="1" applyFont="1" applyFill="1" applyBorder="1" applyAlignment="1" applyProtection="1">
      <alignment horizontal="right" vertical="top" wrapText="1"/>
    </xf>
    <xf numFmtId="4" fontId="18" fillId="10" borderId="1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4" fontId="18" fillId="10" borderId="1" xfId="0" applyNumberFormat="1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vertical="center"/>
    </xf>
    <xf numFmtId="17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1" xfId="2" applyNumberFormat="1" applyFont="1" applyFill="1" applyBorder="1" applyAlignment="1" applyProtection="1">
      <alignment horizontal="right" vertical="top" wrapText="1"/>
    </xf>
    <xf numFmtId="10" fontId="18" fillId="10" borderId="50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69" fontId="18" fillId="10" borderId="59" xfId="2" applyNumberFormat="1" applyFont="1" applyFill="1" applyBorder="1" applyAlignment="1" applyProtection="1">
      <alignment horizontal="right" vertical="top" wrapText="1"/>
    </xf>
    <xf numFmtId="10" fontId="18" fillId="10" borderId="52" xfId="2" applyNumberFormat="1" applyFont="1" applyFill="1" applyBorder="1" applyAlignment="1" applyProtection="1">
      <alignment horizontal="right" vertical="top" wrapText="1"/>
    </xf>
    <xf numFmtId="4" fontId="17" fillId="10" borderId="56" xfId="2" applyNumberFormat="1" applyFont="1" applyFill="1" applyBorder="1" applyAlignment="1" applyProtection="1">
      <alignment horizontal="right" vertical="top" wrapText="1"/>
    </xf>
    <xf numFmtId="10" fontId="18" fillId="10" borderId="54" xfId="2" applyNumberFormat="1" applyFont="1" applyFill="1" applyBorder="1" applyAlignment="1" applyProtection="1">
      <alignment horizontal="right" vertical="top" wrapText="1"/>
    </xf>
    <xf numFmtId="170" fontId="17" fillId="10" borderId="2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4" fontId="18" fillId="10" borderId="57" xfId="2" applyNumberFormat="1" applyFont="1" applyFill="1" applyBorder="1" applyAlignment="1" applyProtection="1">
      <alignment horizontal="right" vertical="top" wrapText="1"/>
    </xf>
    <xf numFmtId="170" fontId="17" fillId="10" borderId="56" xfId="2" applyNumberFormat="1" applyFont="1" applyFill="1" applyBorder="1" applyAlignment="1" applyProtection="1">
      <alignment horizontal="right" vertical="top" wrapText="1"/>
    </xf>
    <xf numFmtId="169" fontId="18" fillId="10" borderId="61" xfId="2" applyNumberFormat="1" applyFont="1" applyFill="1" applyBorder="1" applyAlignment="1" applyProtection="1">
      <alignment horizontal="right" vertical="top" wrapText="1"/>
    </xf>
    <xf numFmtId="10" fontId="18" fillId="10" borderId="66" xfId="2" applyNumberFormat="1" applyFont="1" applyFill="1" applyBorder="1" applyAlignment="1" applyProtection="1">
      <alignment horizontal="right" vertical="top" wrapText="1"/>
    </xf>
    <xf numFmtId="0" fontId="18" fillId="10" borderId="0" xfId="0" applyFont="1" applyFill="1" applyBorder="1" applyAlignment="1" applyProtection="1">
      <alignment vertical="center"/>
    </xf>
    <xf numFmtId="4" fontId="18" fillId="0" borderId="42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70" fontId="18" fillId="0" borderId="32" xfId="2" applyNumberFormat="1" applyFont="1" applyFill="1" applyBorder="1" applyAlignment="1" applyProtection="1">
      <alignment horizontal="right" vertical="top" wrapText="1"/>
    </xf>
    <xf numFmtId="170" fontId="18" fillId="0" borderId="77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170" fontId="18" fillId="0" borderId="2" xfId="2" applyNumberFormat="1" applyFont="1" applyFill="1" applyBorder="1" applyAlignment="1" applyProtection="1">
      <alignment horizontal="right" vertical="top" wrapText="1"/>
    </xf>
    <xf numFmtId="4" fontId="17" fillId="9" borderId="4" xfId="2" applyNumberFormat="1" applyFont="1" applyFill="1" applyBorder="1" applyAlignment="1" applyProtection="1">
      <alignment horizontal="right" vertical="top" wrapText="1"/>
    </xf>
    <xf numFmtId="4" fontId="17" fillId="9" borderId="65" xfId="2" applyNumberFormat="1" applyFont="1" applyFill="1" applyBorder="1" applyAlignment="1" applyProtection="1">
      <alignment horizontal="right" vertical="top" wrapText="1"/>
    </xf>
    <xf numFmtId="10" fontId="17" fillId="9" borderId="7" xfId="2" applyNumberFormat="1" applyFont="1" applyFill="1" applyBorder="1" applyAlignment="1" applyProtection="1">
      <alignment horizontal="right" vertical="top" wrapText="1"/>
    </xf>
    <xf numFmtId="4" fontId="17" fillId="9" borderId="2" xfId="2" applyNumberFormat="1" applyFont="1" applyFill="1" applyBorder="1" applyAlignment="1" applyProtection="1">
      <alignment horizontal="right" vertical="top" wrapText="1"/>
    </xf>
    <xf numFmtId="4" fontId="17" fillId="0" borderId="4" xfId="2" applyNumberFormat="1" applyFont="1" applyFill="1" applyBorder="1" applyAlignment="1" applyProtection="1">
      <alignment horizontal="right" vertical="top" wrapText="1"/>
    </xf>
    <xf numFmtId="4" fontId="17" fillId="0" borderId="65" xfId="2" applyNumberFormat="1" applyFont="1" applyFill="1" applyBorder="1" applyAlignment="1" applyProtection="1">
      <alignment horizontal="right" vertical="top" wrapText="1"/>
    </xf>
    <xf numFmtId="4" fontId="17" fillId="0" borderId="2" xfId="2" applyNumberFormat="1" applyFont="1" applyFill="1" applyBorder="1" applyAlignment="1" applyProtection="1">
      <alignment horizontal="right" vertical="top" wrapText="1"/>
    </xf>
    <xf numFmtId="4" fontId="17" fillId="10" borderId="1" xfId="2" applyNumberFormat="1" applyFont="1" applyFill="1" applyBorder="1" applyAlignment="1" applyProtection="1">
      <alignment horizontal="right" vertical="top" wrapText="1"/>
    </xf>
    <xf numFmtId="169" fontId="18" fillId="10" borderId="1" xfId="2" applyNumberFormat="1" applyFont="1" applyFill="1" applyBorder="1" applyAlignment="1" applyProtection="1">
      <alignment horizontal="right" vertical="top" wrapText="1"/>
    </xf>
    <xf numFmtId="4" fontId="17" fillId="10" borderId="65" xfId="2" applyNumberFormat="1" applyFont="1" applyFill="1" applyBorder="1" applyAlignment="1" applyProtection="1">
      <alignment horizontal="right" vertical="top" wrapText="1"/>
    </xf>
    <xf numFmtId="4" fontId="17" fillId="10" borderId="2" xfId="2" applyNumberFormat="1" applyFont="1" applyFill="1" applyBorder="1" applyAlignment="1" applyProtection="1">
      <alignment horizontal="right" vertical="top" wrapText="1"/>
    </xf>
    <xf numFmtId="10" fontId="18" fillId="10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170" fontId="17" fillId="5" borderId="1" xfId="2" applyNumberFormat="1" applyFont="1" applyFill="1" applyBorder="1" applyAlignment="1" applyProtection="1">
      <alignment horizontal="right" vertical="top" wrapText="1"/>
    </xf>
    <xf numFmtId="10" fontId="17" fillId="4" borderId="41" xfId="2" applyNumberFormat="1" applyFont="1" applyFill="1" applyBorder="1" applyAlignment="1" applyProtection="1">
      <alignment horizontal="right" vertical="top" wrapText="1"/>
    </xf>
    <xf numFmtId="169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4" fontId="17" fillId="4" borderId="6" xfId="2" applyNumberFormat="1" applyFont="1" applyFill="1" applyBorder="1" applyAlignment="1" applyProtection="1">
      <alignment horizontal="right" vertical="top" wrapText="1"/>
    </xf>
    <xf numFmtId="170" fontId="17" fillId="4" borderId="1" xfId="2" applyNumberFormat="1" applyFont="1" applyFill="1" applyBorder="1" applyAlignment="1" applyProtection="1">
      <alignment horizontal="right" vertical="top" wrapText="1"/>
    </xf>
    <xf numFmtId="169" fontId="17" fillId="4" borderId="76" xfId="2" applyNumberFormat="1" applyFont="1" applyFill="1" applyBorder="1" applyAlignment="1" applyProtection="1">
      <alignment horizontal="right" vertical="top" wrapText="1"/>
    </xf>
    <xf numFmtId="10" fontId="17" fillId="4" borderId="64" xfId="2" applyNumberFormat="1" applyFont="1" applyFill="1" applyBorder="1" applyAlignment="1" applyProtection="1">
      <alignment horizontal="right" vertical="top" wrapText="1"/>
    </xf>
    <xf numFmtId="10" fontId="17" fillId="4" borderId="6" xfId="2" applyNumberFormat="1" applyFont="1" applyFill="1" applyBorder="1" applyAlignment="1" applyProtection="1">
      <alignment horizontal="right" vertical="top" wrapText="1"/>
    </xf>
    <xf numFmtId="10" fontId="17" fillId="4" borderId="2" xfId="2" applyNumberFormat="1" applyFont="1" applyFill="1" applyBorder="1" applyAlignment="1" applyProtection="1">
      <alignment horizontal="right" vertical="top" wrapText="1"/>
    </xf>
    <xf numFmtId="169" fontId="17" fillId="4" borderId="48" xfId="2" applyNumberFormat="1" applyFont="1" applyFill="1" applyBorder="1" applyAlignment="1" applyProtection="1">
      <alignment horizontal="right" vertical="top" wrapText="1"/>
    </xf>
    <xf numFmtId="169" fontId="17" fillId="4" borderId="6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0" fontId="18" fillId="0" borderId="61" xfId="2" applyNumberFormat="1" applyFont="1" applyFill="1" applyBorder="1" applyAlignment="1" applyProtection="1">
      <alignment horizontal="right" vertical="top" wrapText="1"/>
    </xf>
    <xf numFmtId="0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52" xfId="2" applyNumberFormat="1" applyFont="1" applyFill="1" applyBorder="1" applyAlignment="1" applyProtection="1">
      <alignment horizontal="right" vertical="top" wrapText="1"/>
    </xf>
    <xf numFmtId="169" fontId="18" fillId="0" borderId="61" xfId="2" applyNumberFormat="1" applyFont="1" applyFill="1" applyBorder="1" applyAlignment="1" applyProtection="1">
      <alignment horizontal="right" vertical="top" wrapText="1"/>
    </xf>
    <xf numFmtId="169" fontId="18" fillId="0" borderId="54" xfId="2" applyNumberFormat="1" applyFont="1" applyFill="1" applyBorder="1" applyAlignment="1" applyProtection="1">
      <alignment horizontal="right" vertical="top" wrapText="1"/>
    </xf>
    <xf numFmtId="4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53" xfId="2" applyNumberFormat="1" applyFont="1" applyFill="1" applyBorder="1" applyAlignment="1" applyProtection="1">
      <alignment horizontal="right" vertical="top" wrapText="1"/>
    </xf>
    <xf numFmtId="169" fontId="18" fillId="4" borderId="50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0" xfId="2" applyNumberFormat="1" applyFont="1" applyFill="1" applyBorder="1" applyAlignment="1" applyProtection="1">
      <alignment horizontal="right" vertical="top" wrapText="1"/>
    </xf>
    <xf numFmtId="170" fontId="18" fillId="4" borderId="50" xfId="2" applyNumberFormat="1" applyFont="1" applyFill="1" applyBorder="1" applyAlignment="1" applyProtection="1">
      <alignment horizontal="right" vertical="top" wrapText="1"/>
    </xf>
    <xf numFmtId="169" fontId="18" fillId="4" borderId="59" xfId="2" applyNumberFormat="1" applyFont="1" applyFill="1" applyBorder="1" applyAlignment="1" applyProtection="1">
      <alignment horizontal="right" vertical="top" wrapText="1"/>
    </xf>
    <xf numFmtId="10" fontId="18" fillId="4" borderId="66" xfId="2" applyNumberFormat="1" applyFont="1" applyFill="1" applyBorder="1" applyAlignment="1" applyProtection="1">
      <alignment horizontal="right" vertical="top" wrapText="1"/>
    </xf>
    <xf numFmtId="10" fontId="18" fillId="4" borderId="61" xfId="2" applyNumberFormat="1" applyFont="1" applyFill="1" applyBorder="1" applyAlignment="1" applyProtection="1">
      <alignment horizontal="right" vertical="top" wrapText="1"/>
    </xf>
    <xf numFmtId="10" fontId="18" fillId="4" borderId="54" xfId="2" applyNumberFormat="1" applyFont="1" applyFill="1" applyBorder="1" applyAlignment="1" applyProtection="1">
      <alignment horizontal="right" vertical="top" wrapText="1"/>
    </xf>
    <xf numFmtId="169" fontId="18" fillId="4" borderId="54" xfId="2" applyNumberFormat="1" applyFont="1" applyFill="1" applyBorder="1" applyAlignment="1" applyProtection="1">
      <alignment horizontal="right" vertical="top" wrapText="1"/>
    </xf>
    <xf numFmtId="10" fontId="18" fillId="4" borderId="59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4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69" fontId="17" fillId="6" borderId="1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4" fontId="17" fillId="6" borderId="7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69" fontId="17" fillId="6" borderId="72" xfId="2" applyNumberFormat="1" applyFont="1" applyFill="1" applyBorder="1" applyAlignment="1" applyProtection="1">
      <alignment horizontal="right" vertical="top" wrapText="1"/>
    </xf>
    <xf numFmtId="10" fontId="17" fillId="6" borderId="65" xfId="2" applyNumberFormat="1" applyFont="1" applyFill="1" applyBorder="1" applyAlignment="1" applyProtection="1">
      <alignment horizontal="right" vertical="top" wrapText="1"/>
    </xf>
    <xf numFmtId="10" fontId="17" fillId="6" borderId="7" xfId="2" applyNumberFormat="1" applyFont="1" applyFill="1" applyBorder="1" applyAlignment="1" applyProtection="1">
      <alignment horizontal="right" vertical="top" wrapText="1"/>
    </xf>
    <xf numFmtId="10" fontId="17" fillId="6" borderId="2" xfId="2" applyNumberFormat="1" applyFont="1" applyFill="1" applyBorder="1" applyAlignment="1" applyProtection="1">
      <alignment horizontal="right" vertical="top" wrapText="1"/>
    </xf>
    <xf numFmtId="169" fontId="17" fillId="6" borderId="7" xfId="2" applyNumberFormat="1" applyFont="1" applyFill="1" applyBorder="1" applyAlignment="1" applyProtection="1">
      <alignment horizontal="right" vertical="top" wrapText="1"/>
    </xf>
    <xf numFmtId="10" fontId="18" fillId="0" borderId="51" xfId="2" applyNumberFormat="1" applyFont="1" applyFill="1" applyBorder="1" applyAlignment="1" applyProtection="1">
      <alignment horizontal="right" vertical="top" wrapText="1"/>
    </xf>
    <xf numFmtId="4" fontId="18" fillId="0" borderId="61" xfId="2" applyNumberFormat="1" applyFont="1" applyFill="1" applyBorder="1" applyAlignment="1" applyProtection="1">
      <alignment horizontal="right" vertical="top" wrapText="1"/>
    </xf>
    <xf numFmtId="4" fontId="18" fillId="5" borderId="50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10" fontId="18" fillId="5" borderId="50" xfId="2" applyNumberFormat="1" applyFont="1" applyFill="1" applyBorder="1" applyAlignment="1" applyProtection="1">
      <alignment horizontal="right" vertical="top" wrapText="1"/>
    </xf>
    <xf numFmtId="4" fontId="18" fillId="5" borderId="61" xfId="2" applyNumberFormat="1" applyFont="1" applyFill="1" applyBorder="1" applyAlignment="1" applyProtection="1">
      <alignment horizontal="right" vertical="top" wrapText="1"/>
    </xf>
    <xf numFmtId="170" fontId="18" fillId="5" borderId="50" xfId="2" applyNumberFormat="1" applyFont="1" applyFill="1" applyBorder="1" applyAlignment="1" applyProtection="1">
      <alignment horizontal="right" vertical="top" wrapText="1"/>
    </xf>
    <xf numFmtId="169" fontId="18" fillId="5" borderId="59" xfId="2" applyNumberFormat="1" applyFont="1" applyFill="1" applyBorder="1" applyAlignment="1" applyProtection="1">
      <alignment horizontal="right" vertical="top" wrapText="1"/>
    </xf>
    <xf numFmtId="10" fontId="18" fillId="5" borderId="66" xfId="2" applyNumberFormat="1" applyFont="1" applyFill="1" applyBorder="1" applyAlignment="1" applyProtection="1">
      <alignment horizontal="right" vertical="top" wrapText="1"/>
    </xf>
    <xf numFmtId="10" fontId="18" fillId="5" borderId="61" xfId="2" applyNumberFormat="1" applyFont="1" applyFill="1" applyBorder="1" applyAlignment="1" applyProtection="1">
      <alignment horizontal="right" vertical="top" wrapText="1"/>
    </xf>
    <xf numFmtId="10" fontId="18" fillId="5" borderId="54" xfId="2" applyNumberFormat="1" applyFont="1" applyFill="1" applyBorder="1" applyAlignment="1" applyProtection="1">
      <alignment horizontal="right" vertical="top" wrapText="1"/>
    </xf>
    <xf numFmtId="169" fontId="18" fillId="5" borderId="61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169" fontId="17" fillId="5" borderId="72" xfId="2" applyNumberFormat="1" applyFont="1" applyFill="1" applyBorder="1" applyAlignment="1" applyProtection="1">
      <alignment horizontal="right" vertical="top" wrapText="1"/>
    </xf>
    <xf numFmtId="10" fontId="17" fillId="5" borderId="47" xfId="2" applyNumberFormat="1" applyFont="1" applyFill="1" applyBorder="1" applyAlignment="1" applyProtection="1">
      <alignment horizontal="right" vertical="top" wrapText="1"/>
    </xf>
    <xf numFmtId="0" fontId="17" fillId="5" borderId="56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4" fontId="17" fillId="5" borderId="2" xfId="2" applyNumberFormat="1" applyFont="1" applyFill="1" applyBorder="1" applyAlignment="1" applyProtection="1">
      <alignment horizontal="right" vertical="top" wrapText="1"/>
    </xf>
    <xf numFmtId="4" fontId="17" fillId="5" borderId="72" xfId="2" applyNumberFormat="1" applyFont="1" applyFill="1" applyBorder="1" applyAlignment="1" applyProtection="1">
      <alignment horizontal="right" vertical="top" wrapText="1"/>
    </xf>
    <xf numFmtId="4" fontId="17" fillId="5" borderId="47" xfId="2" applyNumberFormat="1" applyFont="1" applyFill="1" applyBorder="1" applyAlignment="1" applyProtection="1">
      <alignment horizontal="right" vertical="top" wrapText="1"/>
    </xf>
    <xf numFmtId="4" fontId="17" fillId="5" borderId="56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vertical="center"/>
    </xf>
    <xf numFmtId="169" fontId="17" fillId="5" borderId="7" xfId="2" applyNumberFormat="1" applyFont="1" applyFill="1" applyBorder="1" applyAlignment="1" applyProtection="1">
      <alignment horizontal="right" vertical="top" wrapText="1"/>
    </xf>
    <xf numFmtId="10" fontId="17" fillId="5" borderId="65" xfId="2" applyNumberFormat="1" applyFont="1" applyFill="1" applyBorder="1" applyAlignment="1" applyProtection="1">
      <alignment horizontal="right" vertical="top" wrapText="1"/>
    </xf>
    <xf numFmtId="0" fontId="18" fillId="0" borderId="56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82" xfId="2" applyNumberFormat="1" applyFont="1" applyFill="1" applyBorder="1" applyAlignment="1" applyProtection="1">
      <alignment horizontal="right" vertical="top" wrapText="1"/>
    </xf>
    <xf numFmtId="169" fontId="18" fillId="0" borderId="76" xfId="2" applyNumberFormat="1" applyFont="1" applyFill="1" applyBorder="1" applyAlignment="1" applyProtection="1">
      <alignment horizontal="right" vertical="top" wrapText="1"/>
    </xf>
    <xf numFmtId="0" fontId="18" fillId="0" borderId="57" xfId="2" applyNumberFormat="1" applyFont="1" applyFill="1" applyBorder="1" applyAlignment="1" applyProtection="1">
      <alignment horizontal="right" vertical="top" wrapText="1"/>
    </xf>
    <xf numFmtId="4" fontId="18" fillId="0" borderId="54" xfId="2" applyNumberFormat="1" applyFont="1" applyFill="1" applyBorder="1" applyAlignment="1" applyProtection="1">
      <alignment horizontal="right" vertical="top" wrapText="1"/>
    </xf>
    <xf numFmtId="10" fontId="17" fillId="4" borderId="4" xfId="2" applyNumberFormat="1" applyFont="1" applyFill="1" applyBorder="1" applyAlignment="1" applyProtection="1">
      <alignment horizontal="right" vertical="top" wrapText="1"/>
    </xf>
    <xf numFmtId="10" fontId="18" fillId="4" borderId="52" xfId="2" applyNumberFormat="1" applyFont="1" applyFill="1" applyBorder="1" applyAlignment="1" applyProtection="1">
      <alignment horizontal="right" vertical="top" wrapText="1"/>
    </xf>
    <xf numFmtId="0" fontId="18" fillId="4" borderId="57" xfId="2" applyNumberFormat="1" applyFont="1" applyFill="1" applyBorder="1" applyAlignment="1" applyProtection="1">
      <alignment horizontal="right" vertical="top" wrapText="1"/>
    </xf>
    <xf numFmtId="4" fontId="18" fillId="4" borderId="54" xfId="2" applyNumberFormat="1" applyFont="1" applyFill="1" applyBorder="1" applyAlignment="1" applyProtection="1">
      <alignment horizontal="right" vertical="top" wrapText="1"/>
    </xf>
    <xf numFmtId="4" fontId="18" fillId="4" borderId="59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8" fillId="4" borderId="57" xfId="2" applyNumberFormat="1" applyFont="1" applyFill="1" applyBorder="1" applyAlignment="1" applyProtection="1">
      <alignment horizontal="right" vertical="top" wrapText="1"/>
    </xf>
    <xf numFmtId="169" fontId="18" fillId="4" borderId="61" xfId="2" applyNumberFormat="1" applyFont="1" applyFill="1" applyBorder="1" applyAlignment="1" applyProtection="1">
      <alignment horizontal="right" vertical="top" wrapText="1"/>
    </xf>
    <xf numFmtId="4" fontId="17" fillId="4" borderId="56" xfId="2" applyNumberFormat="1" applyFont="1" applyFill="1" applyBorder="1" applyAlignment="1" applyProtection="1">
      <alignment horizontal="right" vertical="top" wrapText="1"/>
    </xf>
    <xf numFmtId="0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77" xfId="2" applyNumberFormat="1" applyFont="1" applyFill="1" applyBorder="1" applyAlignment="1" applyProtection="1">
      <alignment horizontal="right" vertical="top" wrapText="1"/>
    </xf>
    <xf numFmtId="4" fontId="18" fillId="0" borderId="77" xfId="2" applyNumberFormat="1" applyFont="1" applyFill="1" applyBorder="1" applyAlignment="1" applyProtection="1">
      <alignment horizontal="right" vertical="top" wrapText="1"/>
    </xf>
    <xf numFmtId="10" fontId="18" fillId="0" borderId="56" xfId="2" applyNumberFormat="1" applyFont="1" applyFill="1" applyBorder="1" applyAlignment="1" applyProtection="1">
      <alignment horizontal="right" vertical="top" wrapText="1"/>
    </xf>
    <xf numFmtId="169" fontId="17" fillId="5" borderId="56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69" fontId="28" fillId="0" borderId="72" xfId="2" applyNumberFormat="1" applyFont="1" applyFill="1" applyBorder="1" applyAlignment="1" applyProtection="1">
      <alignment horizontal="right" vertical="top" wrapText="1"/>
    </xf>
    <xf numFmtId="10" fontId="28" fillId="0" borderId="47" xfId="2" applyNumberFormat="1" applyFont="1" applyFill="1" applyBorder="1" applyAlignment="1" applyProtection="1">
      <alignment horizontal="right" vertical="top" wrapText="1"/>
    </xf>
    <xf numFmtId="169" fontId="28" fillId="0" borderId="59" xfId="2" applyNumberFormat="1" applyFont="1" applyFill="1" applyBorder="1" applyAlignment="1" applyProtection="1">
      <alignment horizontal="right" vertical="top" wrapText="1"/>
    </xf>
    <xf numFmtId="10" fontId="28" fillId="0" borderId="52" xfId="2" applyNumberFormat="1" applyFont="1" applyFill="1" applyBorder="1" applyAlignment="1" applyProtection="1">
      <alignment horizontal="right" vertical="top" wrapText="1"/>
    </xf>
    <xf numFmtId="39" fontId="17" fillId="5" borderId="1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39" fontId="18" fillId="0" borderId="1" xfId="2" applyNumberFormat="1" applyFont="1" applyFill="1" applyBorder="1" applyAlignment="1" applyProtection="1">
      <alignment horizontal="right" vertical="top" wrapText="1"/>
    </xf>
    <xf numFmtId="39" fontId="17" fillId="4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10" fontId="17" fillId="5" borderId="41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69" fontId="17" fillId="5" borderId="76" xfId="2" applyNumberFormat="1" applyFont="1" applyFill="1" applyBorder="1" applyAlignment="1" applyProtection="1">
      <alignment horizontal="right" vertical="top" wrapText="1"/>
    </xf>
    <xf numFmtId="10" fontId="17" fillId="5" borderId="64" xfId="2" applyNumberFormat="1" applyFont="1" applyFill="1" applyBorder="1" applyAlignment="1" applyProtection="1">
      <alignment horizontal="right" vertical="top" wrapText="1"/>
    </xf>
    <xf numFmtId="4" fontId="17" fillId="5" borderId="76" xfId="2" applyNumberFormat="1" applyFont="1" applyFill="1" applyBorder="1" applyAlignment="1" applyProtection="1">
      <alignment horizontal="right" vertical="top" wrapText="1"/>
    </xf>
    <xf numFmtId="4" fontId="17" fillId="5" borderId="64" xfId="2" applyNumberFormat="1" applyFont="1" applyFill="1" applyBorder="1" applyAlignment="1" applyProtection="1">
      <alignment horizontal="right" vertical="top" wrapText="1"/>
    </xf>
    <xf numFmtId="169" fontId="17" fillId="5" borderId="48" xfId="2" applyNumberFormat="1" applyFont="1" applyFill="1" applyBorder="1" applyAlignment="1" applyProtection="1">
      <alignment horizontal="right" vertical="top" wrapText="1"/>
    </xf>
    <xf numFmtId="10" fontId="17" fillId="0" borderId="41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56" xfId="2" applyNumberFormat="1" applyFont="1" applyFill="1" applyBorder="1" applyAlignment="1" applyProtection="1">
      <alignment horizontal="right" vertical="top" wrapText="1"/>
    </xf>
    <xf numFmtId="0" fontId="18" fillId="0" borderId="32" xfId="2" applyNumberFormat="1" applyFont="1" applyFill="1" applyBorder="1" applyAlignment="1" applyProtection="1">
      <alignment horizontal="right" vertical="top" wrapText="1"/>
    </xf>
    <xf numFmtId="0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" xfId="0" applyFont="1" applyFill="1" applyBorder="1" applyAlignment="1" applyProtection="1">
      <alignment horizontal="center" vertical="top"/>
    </xf>
    <xf numFmtId="2" fontId="18" fillId="0" borderId="6" xfId="0" applyNumberFormat="1" applyFont="1" applyFill="1" applyBorder="1" applyAlignment="1" applyProtection="1">
      <alignment horizontal="center" vertical="top"/>
    </xf>
    <xf numFmtId="166" fontId="18" fillId="0" borderId="6" xfId="0" applyNumberFormat="1" applyFont="1" applyFill="1" applyBorder="1" applyAlignment="1" applyProtection="1">
      <alignment horizontal="center" vertical="top"/>
    </xf>
    <xf numFmtId="169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0" fontId="18" fillId="0" borderId="6" xfId="2" applyNumberFormat="1" applyFont="1" applyFill="1" applyBorder="1" applyAlignment="1" applyProtection="1">
      <alignment horizontal="right" vertical="top" wrapText="1"/>
    </xf>
    <xf numFmtId="4" fontId="18" fillId="0" borderId="6" xfId="2" applyNumberFormat="1" applyFont="1" applyFill="1" applyBorder="1" applyAlignment="1" applyProtection="1">
      <alignment horizontal="right" vertical="top" wrapText="1"/>
    </xf>
    <xf numFmtId="4" fontId="17" fillId="5" borderId="48" xfId="2" applyNumberFormat="1" applyFont="1" applyFill="1" applyBorder="1" applyAlignment="1" applyProtection="1">
      <alignment horizontal="right" vertical="top" wrapText="1"/>
    </xf>
    <xf numFmtId="4" fontId="17" fillId="5" borderId="6" xfId="2" applyNumberFormat="1" applyFont="1" applyFill="1" applyBorder="1" applyAlignment="1" applyProtection="1">
      <alignment horizontal="right" vertical="top" wrapText="1"/>
    </xf>
    <xf numFmtId="4" fontId="18" fillId="5" borderId="54" xfId="2" applyNumberFormat="1" applyFont="1" applyFill="1" applyBorder="1" applyAlignment="1" applyProtection="1">
      <alignment horizontal="right" vertical="top" wrapText="1"/>
    </xf>
    <xf numFmtId="4" fontId="18" fillId="0" borderId="75" xfId="2" applyNumberFormat="1" applyFont="1" applyFill="1" applyBorder="1" applyAlignment="1" applyProtection="1">
      <alignment horizontal="right" vertical="top" wrapText="1"/>
    </xf>
    <xf numFmtId="4" fontId="18" fillId="0" borderId="79" xfId="2" applyNumberFormat="1" applyFont="1" applyFill="1" applyBorder="1" applyAlignment="1" applyProtection="1">
      <alignment horizontal="right" vertical="top" wrapText="1"/>
    </xf>
    <xf numFmtId="0" fontId="18" fillId="0" borderId="10" xfId="0" applyFont="1" applyFill="1" applyBorder="1" applyAlignment="1" applyProtection="1">
      <alignment vertical="top"/>
    </xf>
    <xf numFmtId="0" fontId="18" fillId="0" borderId="8" xfId="0" applyFont="1" applyFill="1" applyBorder="1" applyAlignment="1" applyProtection="1">
      <alignment vertical="top"/>
    </xf>
    <xf numFmtId="0" fontId="18" fillId="4" borderId="8" xfId="0" applyFont="1" applyFill="1" applyBorder="1" applyAlignment="1" applyProtection="1">
      <alignment vertical="top"/>
    </xf>
    <xf numFmtId="0" fontId="18" fillId="0" borderId="5" xfId="0" applyFont="1" applyFill="1" applyBorder="1" applyAlignment="1" applyProtection="1">
      <alignment vertical="top"/>
    </xf>
    <xf numFmtId="0" fontId="18" fillId="0" borderId="27" xfId="2" applyNumberFormat="1" applyFont="1" applyFill="1" applyBorder="1" applyAlignment="1" applyProtection="1">
      <alignment horizontal="right" vertical="top" wrapText="1"/>
    </xf>
    <xf numFmtId="4" fontId="18" fillId="0" borderId="27" xfId="2" applyNumberFormat="1" applyFont="1" applyFill="1" applyBorder="1" applyAlignment="1" applyProtection="1">
      <alignment horizontal="right" vertical="top" wrapText="1"/>
    </xf>
    <xf numFmtId="10" fontId="18" fillId="0" borderId="27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170" fontId="18" fillId="0" borderId="14" xfId="2" applyNumberFormat="1" applyFont="1" applyFill="1" applyBorder="1" applyAlignment="1" applyProtection="1">
      <alignment horizontal="right" vertical="top" wrapText="1"/>
    </xf>
    <xf numFmtId="4" fontId="18" fillId="0" borderId="14" xfId="2" applyNumberFormat="1" applyFont="1" applyFill="1" applyBorder="1" applyAlignment="1" applyProtection="1">
      <alignment horizontal="right" vertical="top" wrapText="1"/>
    </xf>
    <xf numFmtId="169" fontId="18" fillId="0" borderId="14" xfId="2" applyNumberFormat="1" applyFont="1" applyFill="1" applyBorder="1" applyAlignment="1" applyProtection="1">
      <alignment horizontal="right" vertical="top" wrapText="1"/>
    </xf>
    <xf numFmtId="170" fontId="17" fillId="5" borderId="56" xfId="2" applyNumberFormat="1" applyFont="1" applyFill="1" applyBorder="1" applyAlignment="1" applyProtection="1">
      <alignment horizontal="right" vertical="top" wrapText="1"/>
    </xf>
    <xf numFmtId="164" fontId="18" fillId="0" borderId="22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4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Border="1" applyAlignment="1" applyProtection="1">
      <alignment horizontal="left"/>
    </xf>
    <xf numFmtId="0" fontId="18" fillId="0" borderId="0" xfId="2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Alignment="1" applyProtection="1">
      <alignment vertical="center"/>
    </xf>
    <xf numFmtId="4" fontId="18" fillId="0" borderId="0" xfId="0" applyNumberFormat="1" applyFont="1" applyFill="1" applyAlignment="1" applyProtection="1">
      <alignment vertical="center"/>
    </xf>
    <xf numFmtId="167" fontId="18" fillId="0" borderId="0" xfId="0" applyNumberFormat="1" applyFont="1" applyFill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43" fontId="17" fillId="5" borderId="1" xfId="2" applyNumberFormat="1" applyFont="1" applyFill="1" applyBorder="1" applyAlignment="1" applyProtection="1">
      <alignment horizontal="right" vertical="top" wrapText="1"/>
    </xf>
    <xf numFmtId="43" fontId="18" fillId="0" borderId="1" xfId="2" applyNumberFormat="1" applyFont="1" applyFill="1" applyBorder="1" applyAlignment="1" applyProtection="1">
      <alignment horizontal="right" vertical="top" wrapText="1"/>
    </xf>
    <xf numFmtId="43" fontId="18" fillId="0" borderId="50" xfId="2" applyNumberFormat="1" applyFont="1" applyFill="1" applyBorder="1" applyAlignment="1" applyProtection="1">
      <alignment horizontal="right" vertical="top" wrapText="1"/>
    </xf>
    <xf numFmtId="43" fontId="17" fillId="6" borderId="1" xfId="2" applyNumberFormat="1" applyFont="1" applyFill="1" applyBorder="1" applyAlignment="1" applyProtection="1">
      <alignment horizontal="right" vertical="top" wrapText="1"/>
    </xf>
    <xf numFmtId="43" fontId="18" fillId="4" borderId="50" xfId="2" applyNumberFormat="1" applyFont="1" applyFill="1" applyBorder="1" applyAlignment="1" applyProtection="1">
      <alignment horizontal="right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3" fillId="0" borderId="41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39" fontId="18" fillId="0" borderId="50" xfId="2" applyNumberFormat="1" applyFont="1" applyFill="1" applyBorder="1" applyAlignment="1" applyProtection="1">
      <alignment horizontal="right" vertical="top" wrapText="1"/>
    </xf>
    <xf numFmtId="39" fontId="18" fillId="4" borderId="50" xfId="2" applyNumberFormat="1" applyFont="1" applyFill="1" applyBorder="1" applyAlignment="1" applyProtection="1">
      <alignment horizontal="right" vertical="top" wrapText="1"/>
    </xf>
    <xf numFmtId="39" fontId="18" fillId="0" borderId="10" xfId="2" applyNumberFormat="1" applyFont="1" applyFill="1" applyBorder="1" applyAlignment="1" applyProtection="1">
      <alignment horizontal="right" vertical="top" wrapText="1"/>
    </xf>
    <xf numFmtId="39" fontId="17" fillId="6" borderId="1" xfId="2" applyNumberFormat="1" applyFont="1" applyFill="1" applyBorder="1" applyAlignment="1" applyProtection="1">
      <alignment horizontal="right" vertical="top" wrapText="1"/>
    </xf>
    <xf numFmtId="39" fontId="18" fillId="5" borderId="50" xfId="2" applyNumberFormat="1" applyFont="1" applyFill="1" applyBorder="1" applyAlignment="1" applyProtection="1">
      <alignment horizontal="right" vertical="top" wrapText="1"/>
    </xf>
    <xf numFmtId="4" fontId="17" fillId="5" borderId="50" xfId="2" applyNumberFormat="1" applyFont="1" applyFill="1" applyBorder="1" applyAlignment="1" applyProtection="1">
      <alignment horizontal="right" vertical="top" wrapText="1"/>
    </xf>
    <xf numFmtId="10" fontId="18" fillId="0" borderId="64" xfId="2" applyNumberFormat="1" applyFont="1" applyFill="1" applyBorder="1" applyAlignment="1" applyProtection="1">
      <alignment horizontal="right" vertical="top" wrapText="1"/>
    </xf>
    <xf numFmtId="4" fontId="17" fillId="4" borderId="2" xfId="2" applyNumberFormat="1" applyFont="1" applyFill="1" applyBorder="1" applyAlignment="1" applyProtection="1">
      <alignment horizontal="right" vertical="top" wrapText="1"/>
    </xf>
    <xf numFmtId="4" fontId="18" fillId="0" borderId="71" xfId="2" applyNumberFormat="1" applyFont="1" applyFill="1" applyBorder="1" applyAlignment="1" applyProtection="1">
      <alignment horizontal="right" vertical="top" wrapText="1"/>
    </xf>
    <xf numFmtId="4" fontId="18" fillId="0" borderId="70" xfId="2" applyNumberFormat="1" applyFont="1" applyFill="1" applyBorder="1" applyAlignment="1" applyProtection="1">
      <alignment horizontal="right" vertical="top" wrapText="1"/>
    </xf>
    <xf numFmtId="49" fontId="17" fillId="0" borderId="10" xfId="0" applyNumberFormat="1" applyFont="1" applyFill="1" applyBorder="1" applyAlignment="1" applyProtection="1">
      <alignment horizontal="center" vertical="top" wrapText="1"/>
    </xf>
    <xf numFmtId="4" fontId="17" fillId="0" borderId="10" xfId="0" applyNumberFormat="1" applyFont="1" applyFill="1" applyBorder="1" applyAlignment="1" applyProtection="1">
      <alignment horizontal="center" vertical="top" wrapText="1"/>
    </xf>
    <xf numFmtId="10" fontId="17" fillId="0" borderId="10" xfId="0" applyNumberFormat="1" applyFont="1" applyFill="1" applyBorder="1" applyAlignment="1" applyProtection="1">
      <alignment horizontal="center" vertical="top" wrapText="1"/>
    </xf>
    <xf numFmtId="4" fontId="17" fillId="6" borderId="72" xfId="2" applyNumberFormat="1" applyFont="1" applyFill="1" applyBorder="1" applyAlignment="1" applyProtection="1">
      <alignment horizontal="right" vertical="top" wrapText="1"/>
    </xf>
    <xf numFmtId="4" fontId="17" fillId="6" borderId="65" xfId="2" applyNumberFormat="1" applyFont="1" applyFill="1" applyBorder="1" applyAlignment="1" applyProtection="1">
      <alignment horizontal="right" vertical="top" wrapText="1"/>
    </xf>
    <xf numFmtId="2" fontId="18" fillId="0" borderId="0" xfId="2" applyNumberFormat="1" applyFont="1" applyFill="1" applyBorder="1" applyAlignment="1" applyProtection="1">
      <alignment horizontal="right" vertical="top" wrapText="1"/>
    </xf>
    <xf numFmtId="10" fontId="24" fillId="9" borderId="1" xfId="2" applyNumberFormat="1" applyFont="1" applyFill="1" applyBorder="1" applyAlignment="1" applyProtection="1">
      <alignment horizontal="right" vertical="top" wrapText="1"/>
    </xf>
    <xf numFmtId="4" fontId="17" fillId="0" borderId="50" xfId="2" applyNumberFormat="1" applyFont="1" applyFill="1" applyBorder="1" applyAlignment="1" applyProtection="1">
      <alignment horizontal="right" vertical="top" wrapText="1"/>
    </xf>
    <xf numFmtId="10" fontId="17" fillId="0" borderId="50" xfId="2" applyNumberFormat="1" applyFont="1" applyFill="1" applyBorder="1" applyAlignment="1" applyProtection="1">
      <alignment horizontal="right" vertical="top" wrapText="1"/>
    </xf>
    <xf numFmtId="4" fontId="17" fillId="8" borderId="10" xfId="2" applyNumberFormat="1" applyFont="1" applyFill="1" applyBorder="1" applyAlignment="1" applyProtection="1">
      <alignment horizontal="right" vertical="top" wrapText="1"/>
    </xf>
    <xf numFmtId="10" fontId="17" fillId="8" borderId="10" xfId="2" applyNumberFormat="1" applyFont="1" applyFill="1" applyBorder="1" applyAlignment="1" applyProtection="1">
      <alignment horizontal="right" vertical="top" wrapText="1"/>
    </xf>
    <xf numFmtId="170" fontId="17" fillId="8" borderId="77" xfId="2" applyNumberFormat="1" applyFont="1" applyFill="1" applyBorder="1" applyAlignment="1" applyProtection="1">
      <alignment horizontal="right" vertical="top" wrapText="1"/>
    </xf>
    <xf numFmtId="169" fontId="17" fillId="8" borderId="31" xfId="2" applyNumberFormat="1" applyFont="1" applyFill="1" applyBorder="1" applyAlignment="1" applyProtection="1">
      <alignment horizontal="right" vertical="top" wrapText="1"/>
    </xf>
    <xf numFmtId="10" fontId="17" fillId="8" borderId="31" xfId="2" applyNumberFormat="1" applyFont="1" applyFill="1" applyBorder="1" applyAlignment="1" applyProtection="1">
      <alignment horizontal="right" vertical="top" wrapText="1"/>
    </xf>
    <xf numFmtId="43" fontId="17" fillId="4" borderId="1" xfId="2" applyNumberFormat="1" applyFont="1" applyFill="1" applyBorder="1" applyAlignment="1" applyProtection="1">
      <alignment horizontal="right" vertical="top" wrapText="1"/>
    </xf>
    <xf numFmtId="43" fontId="18" fillId="0" borderId="10" xfId="2" applyNumberFormat="1" applyFont="1" applyFill="1" applyBorder="1" applyAlignment="1" applyProtection="1">
      <alignment horizontal="right" vertical="top" wrapText="1"/>
    </xf>
    <xf numFmtId="43" fontId="17" fillId="5" borderId="50" xfId="2" applyNumberFormat="1" applyFont="1" applyFill="1" applyBorder="1" applyAlignment="1" applyProtection="1">
      <alignment horizontal="right" vertical="top" wrapText="1"/>
    </xf>
    <xf numFmtId="43" fontId="17" fillId="4" borderId="50" xfId="2" applyNumberFormat="1" applyFont="1" applyFill="1" applyBorder="1" applyAlignment="1" applyProtection="1">
      <alignment horizontal="right" vertical="top" wrapText="1"/>
    </xf>
    <xf numFmtId="4" fontId="17" fillId="4" borderId="50" xfId="2" applyNumberFormat="1" applyFont="1" applyFill="1" applyBorder="1" applyAlignment="1" applyProtection="1">
      <alignment horizontal="right" vertical="top" wrapText="1"/>
    </xf>
    <xf numFmtId="170" fontId="17" fillId="4" borderId="50" xfId="2" applyNumberFormat="1" applyFont="1" applyFill="1" applyBorder="1" applyAlignment="1" applyProtection="1">
      <alignment horizontal="right" vertical="top" wrapText="1"/>
    </xf>
    <xf numFmtId="170" fontId="18" fillId="4" borderId="57" xfId="2" applyNumberFormat="1" applyFont="1" applyFill="1" applyBorder="1" applyAlignment="1" applyProtection="1">
      <alignment horizontal="right" vertical="top" wrapText="1"/>
    </xf>
    <xf numFmtId="170" fontId="18" fillId="0" borderId="51" xfId="2" applyNumberFormat="1" applyFont="1" applyFill="1" applyBorder="1" applyAlignment="1" applyProtection="1">
      <alignment horizontal="right" vertical="top" wrapText="1"/>
    </xf>
    <xf numFmtId="10" fontId="17" fillId="5" borderId="53" xfId="2" applyNumberFormat="1" applyFont="1" applyFill="1" applyBorder="1" applyAlignment="1" applyProtection="1">
      <alignment horizontal="right" vertical="top" wrapText="1"/>
    </xf>
    <xf numFmtId="170" fontId="17" fillId="5" borderId="50" xfId="2" applyNumberFormat="1" applyFont="1" applyFill="1" applyBorder="1" applyAlignment="1" applyProtection="1">
      <alignment horizontal="right" vertical="top" wrapText="1"/>
    </xf>
    <xf numFmtId="10" fontId="17" fillId="5" borderId="61" xfId="2" applyNumberFormat="1" applyFont="1" applyFill="1" applyBorder="1" applyAlignment="1" applyProtection="1">
      <alignment horizontal="right" vertical="top" wrapText="1"/>
    </xf>
    <xf numFmtId="10" fontId="17" fillId="5" borderId="50" xfId="2" applyNumberFormat="1" applyFont="1" applyFill="1" applyBorder="1" applyAlignment="1" applyProtection="1">
      <alignment horizontal="right" vertical="top" wrapText="1"/>
    </xf>
    <xf numFmtId="4" fontId="17" fillId="5" borderId="59" xfId="2" applyNumberFormat="1" applyFont="1" applyFill="1" applyBorder="1" applyAlignment="1" applyProtection="1">
      <alignment horizontal="right" vertical="top" wrapText="1"/>
    </xf>
    <xf numFmtId="4" fontId="17" fillId="5" borderId="66" xfId="2" applyNumberFormat="1" applyFont="1" applyFill="1" applyBorder="1" applyAlignment="1" applyProtection="1">
      <alignment horizontal="right" vertical="top" wrapText="1"/>
    </xf>
    <xf numFmtId="169" fontId="17" fillId="5" borderId="59" xfId="2" applyNumberFormat="1" applyFont="1" applyFill="1" applyBorder="1" applyAlignment="1" applyProtection="1">
      <alignment horizontal="right" vertical="top" wrapText="1"/>
    </xf>
    <xf numFmtId="10" fontId="17" fillId="5" borderId="66" xfId="2" applyNumberFormat="1" applyFont="1" applyFill="1" applyBorder="1" applyAlignment="1" applyProtection="1">
      <alignment horizontal="right" vertical="top" wrapText="1"/>
    </xf>
    <xf numFmtId="4" fontId="17" fillId="5" borderId="54" xfId="2" applyNumberFormat="1" applyFont="1" applyFill="1" applyBorder="1" applyAlignment="1" applyProtection="1">
      <alignment horizontal="right" vertical="top" wrapText="1"/>
    </xf>
    <xf numFmtId="10" fontId="17" fillId="5" borderId="59" xfId="2" applyNumberFormat="1" applyFont="1" applyFill="1" applyBorder="1" applyAlignment="1" applyProtection="1">
      <alignment horizontal="right" vertical="top" wrapText="1"/>
    </xf>
    <xf numFmtId="0" fontId="17" fillId="5" borderId="0" xfId="0" applyFont="1" applyFill="1" applyBorder="1" applyAlignment="1" applyProtection="1">
      <alignment vertical="center"/>
    </xf>
    <xf numFmtId="0" fontId="3" fillId="0" borderId="1" xfId="0" applyFont="1" applyBorder="1"/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43" fontId="18" fillId="0" borderId="0" xfId="2" applyFont="1" applyFill="1" applyBorder="1" applyAlignment="1" applyProtection="1">
      <alignment horizontal="right" vertical="top" wrapText="1"/>
    </xf>
    <xf numFmtId="4" fontId="17" fillId="0" borderId="0" xfId="0" applyNumberFormat="1" applyFont="1" applyFill="1" applyBorder="1" applyAlignment="1" applyProtection="1">
      <alignment horizontal="center" vertical="top" wrapText="1"/>
    </xf>
    <xf numFmtId="170" fontId="27" fillId="4" borderId="1" xfId="2" applyNumberFormat="1" applyFont="1" applyFill="1" applyBorder="1" applyAlignment="1" applyProtection="1">
      <alignment horizontal="right" vertical="top" wrapText="1"/>
    </xf>
    <xf numFmtId="170" fontId="28" fillId="0" borderId="1" xfId="2" applyNumberFormat="1" applyFont="1" applyFill="1" applyBorder="1" applyAlignment="1" applyProtection="1">
      <alignment horizontal="right" vertical="top" wrapText="1"/>
    </xf>
    <xf numFmtId="170" fontId="28" fillId="0" borderId="50" xfId="2" applyNumberFormat="1" applyFont="1" applyFill="1" applyBorder="1" applyAlignment="1" applyProtection="1">
      <alignment horizontal="right" vertical="top" wrapText="1"/>
    </xf>
    <xf numFmtId="170" fontId="17" fillId="0" borderId="50" xfId="2" applyNumberFormat="1" applyFont="1" applyFill="1" applyBorder="1" applyAlignment="1" applyProtection="1">
      <alignment horizontal="right" vertical="top" wrapText="1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169" fontId="28" fillId="0" borderId="50" xfId="2" applyNumberFormat="1" applyFont="1" applyFill="1" applyBorder="1" applyAlignment="1" applyProtection="1">
      <alignment horizontal="right" vertical="top" wrapText="1"/>
    </xf>
    <xf numFmtId="43" fontId="18" fillId="0" borderId="6" xfId="0" applyNumberFormat="1" applyFont="1" applyFill="1" applyBorder="1" applyAlignment="1" applyProtection="1">
      <alignment horizontal="center" vertical="top"/>
    </xf>
    <xf numFmtId="0" fontId="18" fillId="0" borderId="8" xfId="0" applyFont="1" applyFill="1" applyBorder="1" applyAlignment="1">
      <alignment horizontal="left" vertical="top" wrapText="1"/>
    </xf>
    <xf numFmtId="4" fontId="17" fillId="8" borderId="79" xfId="2" applyNumberFormat="1" applyFont="1" applyFill="1" applyBorder="1" applyAlignment="1" applyProtection="1">
      <alignment horizontal="right" vertical="top" wrapText="1"/>
    </xf>
    <xf numFmtId="43" fontId="17" fillId="5" borderId="56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168" fontId="18" fillId="0" borderId="42" xfId="0" applyNumberFormat="1" applyFont="1" applyFill="1" applyBorder="1" applyAlignment="1" applyProtection="1">
      <alignment horizontal="center" vertical="center" wrapText="1"/>
    </xf>
    <xf numFmtId="168" fontId="17" fillId="7" borderId="11" xfId="2" applyNumberFormat="1" applyFont="1" applyFill="1" applyBorder="1" applyAlignment="1" applyProtection="1">
      <alignment horizontal="righ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68" fontId="17" fillId="8" borderId="69" xfId="2" applyNumberFormat="1" applyFont="1" applyFill="1" applyBorder="1" applyAlignment="1" applyProtection="1">
      <alignment horizontal="right" vertical="top" wrapText="1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8" fontId="17" fillId="9" borderId="1" xfId="2" applyNumberFormat="1" applyFont="1" applyFill="1" applyBorder="1" applyAlignment="1" applyProtection="1">
      <alignment horizontal="right" vertical="top" wrapText="1"/>
    </xf>
    <xf numFmtId="168" fontId="18" fillId="0" borderId="50" xfId="2" applyNumberFormat="1" applyFont="1" applyFill="1" applyBorder="1" applyAlignment="1" applyProtection="1">
      <alignment horizontal="right" vertical="top" wrapText="1"/>
    </xf>
    <xf numFmtId="168" fontId="18" fillId="10" borderId="1" xfId="2" applyNumberFormat="1" applyFont="1" applyFill="1" applyBorder="1" applyAlignment="1" applyProtection="1">
      <alignment horizontal="right" vertical="top" wrapText="1"/>
    </xf>
    <xf numFmtId="168" fontId="26" fillId="0" borderId="1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right" vertical="top" wrapText="1"/>
    </xf>
    <xf numFmtId="168" fontId="17" fillId="10" borderId="1" xfId="2" applyNumberFormat="1" applyFont="1" applyFill="1" applyBorder="1" applyAlignment="1" applyProtection="1">
      <alignment horizontal="right" vertical="top" wrapText="1"/>
    </xf>
    <xf numFmtId="168" fontId="17" fillId="4" borderId="5" xfId="2" applyNumberFormat="1" applyFont="1" applyFill="1" applyBorder="1" applyAlignment="1" applyProtection="1">
      <alignment horizontal="right" vertical="top" wrapText="1"/>
    </xf>
    <xf numFmtId="168" fontId="18" fillId="4" borderId="50" xfId="2" applyNumberFormat="1" applyFont="1" applyFill="1" applyBorder="1" applyAlignment="1" applyProtection="1">
      <alignment horizontal="right" vertical="top" wrapText="1"/>
    </xf>
    <xf numFmtId="168" fontId="17" fillId="6" borderId="1" xfId="2" applyNumberFormat="1" applyFont="1" applyFill="1" applyBorder="1" applyAlignment="1" applyProtection="1">
      <alignment horizontal="right" vertical="top" wrapText="1"/>
    </xf>
    <xf numFmtId="168" fontId="18" fillId="5" borderId="50" xfId="2" applyNumberFormat="1" applyFont="1" applyFill="1" applyBorder="1" applyAlignment="1" applyProtection="1">
      <alignment horizontal="right" vertical="top" wrapText="1"/>
    </xf>
    <xf numFmtId="168" fontId="17" fillId="5" borderId="1" xfId="2" applyNumberFormat="1" applyFont="1" applyFill="1" applyBorder="1" applyAlignment="1" applyProtection="1">
      <alignment horizontal="right" vertical="top" wrapText="1"/>
    </xf>
    <xf numFmtId="168" fontId="17" fillId="4" borderId="1" xfId="2" applyNumberFormat="1" applyFont="1" applyFill="1" applyBorder="1" applyAlignment="1" applyProtection="1">
      <alignment horizontal="right" vertical="top" wrapText="1"/>
    </xf>
    <xf numFmtId="168" fontId="18" fillId="0" borderId="0" xfId="0" applyNumberFormat="1" applyFont="1" applyFill="1" applyAlignment="1" applyProtection="1">
      <alignment horizontal="right" vertical="center"/>
    </xf>
    <xf numFmtId="168" fontId="17" fillId="0" borderId="5" xfId="2" applyNumberFormat="1" applyFont="1" applyFill="1" applyBorder="1" applyAlignment="1" applyProtection="1">
      <alignment horizontal="right" vertical="top" wrapText="1"/>
    </xf>
    <xf numFmtId="168" fontId="17" fillId="5" borderId="5" xfId="2" applyNumberFormat="1" applyFont="1" applyFill="1" applyBorder="1" applyAlignment="1" applyProtection="1">
      <alignment horizontal="right" vertical="top" wrapText="1"/>
    </xf>
    <xf numFmtId="168" fontId="17" fillId="5" borderId="1" xfId="0" applyNumberFormat="1" applyFont="1" applyFill="1" applyBorder="1" applyAlignment="1" applyProtection="1">
      <alignment horizontal="center" vertical="top" wrapText="1"/>
    </xf>
    <xf numFmtId="168" fontId="18" fillId="0" borderId="1" xfId="0" applyNumberFormat="1" applyFont="1" applyFill="1" applyBorder="1" applyAlignment="1" applyProtection="1">
      <alignment horizontal="center" vertical="top" wrapText="1"/>
    </xf>
    <xf numFmtId="168" fontId="17" fillId="6" borderId="1" xfId="0" applyNumberFormat="1" applyFont="1" applyFill="1" applyBorder="1" applyAlignment="1" applyProtection="1">
      <alignment horizontal="center" vertical="top" wrapText="1"/>
    </xf>
    <xf numFmtId="168" fontId="18" fillId="0" borderId="0" xfId="2" applyNumberFormat="1" applyFont="1" applyFill="1" applyBorder="1" applyAlignment="1" applyProtection="1">
      <alignment horizontal="right" vertical="top" wrapText="1"/>
    </xf>
    <xf numFmtId="168" fontId="17" fillId="5" borderId="50" xfId="2" applyNumberFormat="1" applyFont="1" applyFill="1" applyBorder="1" applyAlignment="1" applyProtection="1">
      <alignment horizontal="right" vertical="top" wrapText="1"/>
    </xf>
    <xf numFmtId="168" fontId="20" fillId="0" borderId="0" xfId="0" applyNumberFormat="1" applyFont="1" applyFill="1" applyBorder="1" applyAlignment="1" applyProtection="1">
      <alignment horizontal="justify" vertical="top" wrapText="1"/>
    </xf>
    <xf numFmtId="168" fontId="18" fillId="0" borderId="0" xfId="0" applyNumberFormat="1" applyFont="1" applyFill="1" applyBorder="1" applyAlignment="1" applyProtection="1">
      <alignment horizontal="left" wrapText="1"/>
    </xf>
    <xf numFmtId="168" fontId="18" fillId="0" borderId="14" xfId="0" applyNumberFormat="1" applyFont="1" applyFill="1" applyBorder="1" applyAlignment="1" applyProtection="1">
      <alignment horizontal="center" vertical="center" wrapText="1"/>
    </xf>
    <xf numFmtId="168" fontId="17" fillId="7" borderId="5" xfId="2" applyNumberFormat="1" applyFont="1" applyFill="1" applyBorder="1" applyAlignment="1" applyProtection="1">
      <alignment horizontal="right" vertical="top" wrapText="1"/>
    </xf>
    <xf numFmtId="168" fontId="17" fillId="0" borderId="1" xfId="2" applyNumberFormat="1" applyFont="1" applyFill="1" applyBorder="1" applyAlignment="1" applyProtection="1">
      <alignment horizontal="center" vertical="top" wrapText="1"/>
    </xf>
    <xf numFmtId="168" fontId="29" fillId="0" borderId="4" xfId="1" applyNumberFormat="1" applyFont="1" applyFill="1" applyBorder="1" applyAlignment="1" applyProtection="1">
      <protection hidden="1"/>
    </xf>
    <xf numFmtId="168" fontId="17" fillId="5" borderId="1" xfId="2" applyNumberFormat="1" applyFont="1" applyFill="1" applyBorder="1" applyAlignment="1" applyProtection="1">
      <alignment horizontal="center" vertical="top" wrapText="1"/>
    </xf>
    <xf numFmtId="168" fontId="18" fillId="0" borderId="1" xfId="2" applyNumberFormat="1" applyFont="1" applyFill="1" applyBorder="1" applyAlignment="1" applyProtection="1">
      <alignment horizontal="center" vertical="top" wrapText="1"/>
    </xf>
    <xf numFmtId="170" fontId="31" fillId="0" borderId="2" xfId="2" applyNumberFormat="1" applyFont="1" applyFill="1" applyBorder="1" applyAlignment="1" applyProtection="1">
      <alignment horizontal="right" vertical="top" wrapText="1"/>
    </xf>
    <xf numFmtId="168" fontId="17" fillId="4" borderId="50" xfId="2" applyNumberFormat="1" applyFont="1" applyFill="1" applyBorder="1" applyAlignment="1" applyProtection="1">
      <alignment horizontal="right" vertical="top" wrapText="1"/>
    </xf>
    <xf numFmtId="173" fontId="18" fillId="0" borderId="2" xfId="2" applyNumberFormat="1" applyFont="1" applyFill="1" applyBorder="1" applyAlignment="1" applyProtection="1">
      <alignment horizontal="right" vertical="top" wrapText="1"/>
    </xf>
    <xf numFmtId="173" fontId="18" fillId="0" borderId="72" xfId="2" applyNumberFormat="1" applyFont="1" applyFill="1" applyBorder="1" applyAlignment="1" applyProtection="1">
      <alignment horizontal="right" vertical="top" wrapText="1"/>
    </xf>
    <xf numFmtId="173" fontId="18" fillId="0" borderId="47" xfId="2" applyNumberFormat="1" applyFont="1" applyFill="1" applyBorder="1" applyAlignment="1" applyProtection="1">
      <alignment horizontal="right" vertical="top" wrapText="1"/>
    </xf>
    <xf numFmtId="173" fontId="18" fillId="0" borderId="56" xfId="2" applyNumberFormat="1" applyFont="1" applyFill="1" applyBorder="1" applyAlignment="1" applyProtection="1">
      <alignment horizontal="right" vertical="top" wrapText="1"/>
    </xf>
    <xf numFmtId="173" fontId="18" fillId="0" borderId="54" xfId="2" applyNumberFormat="1" applyFont="1" applyFill="1" applyBorder="1" applyAlignment="1" applyProtection="1">
      <alignment horizontal="right" vertical="top" wrapText="1"/>
    </xf>
    <xf numFmtId="173" fontId="18" fillId="0" borderId="59" xfId="2" applyNumberFormat="1" applyFont="1" applyFill="1" applyBorder="1" applyAlignment="1" applyProtection="1">
      <alignment horizontal="right" vertical="top" wrapText="1"/>
    </xf>
    <xf numFmtId="173" fontId="18" fillId="0" borderId="52" xfId="2" applyNumberFormat="1" applyFont="1" applyFill="1" applyBorder="1" applyAlignment="1" applyProtection="1">
      <alignment horizontal="right" vertical="top" wrapText="1"/>
    </xf>
    <xf numFmtId="173" fontId="18" fillId="0" borderId="57" xfId="2" applyNumberFormat="1" applyFont="1" applyFill="1" applyBorder="1" applyAlignment="1" applyProtection="1">
      <alignment horizontal="right" vertical="top" wrapText="1"/>
    </xf>
    <xf numFmtId="173" fontId="18" fillId="4" borderId="54" xfId="2" applyNumberFormat="1" applyFont="1" applyFill="1" applyBorder="1" applyAlignment="1" applyProtection="1">
      <alignment horizontal="right" vertical="top" wrapText="1"/>
    </xf>
    <xf numFmtId="173" fontId="18" fillId="4" borderId="59" xfId="2" applyNumberFormat="1" applyFont="1" applyFill="1" applyBorder="1" applyAlignment="1" applyProtection="1">
      <alignment horizontal="right" vertical="top" wrapText="1"/>
    </xf>
    <xf numFmtId="173" fontId="18" fillId="4" borderId="52" xfId="2" applyNumberFormat="1" applyFont="1" applyFill="1" applyBorder="1" applyAlignment="1" applyProtection="1">
      <alignment horizontal="right" vertical="top" wrapText="1"/>
    </xf>
    <xf numFmtId="168" fontId="17" fillId="5" borderId="2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54" xfId="2" applyNumberFormat="1" applyFont="1" applyFill="1" applyBorder="1" applyAlignment="1" applyProtection="1">
      <alignment horizontal="right" vertical="top" wrapText="1"/>
    </xf>
    <xf numFmtId="168" fontId="18" fillId="0" borderId="72" xfId="2" applyNumberFormat="1" applyFont="1" applyFill="1" applyBorder="1" applyAlignment="1" applyProtection="1">
      <alignment horizontal="right" vertical="top" wrapText="1"/>
    </xf>
    <xf numFmtId="168" fontId="18" fillId="0" borderId="65" xfId="2" applyNumberFormat="1" applyFont="1" applyFill="1" applyBorder="1" applyAlignment="1" applyProtection="1">
      <alignment horizontal="right" vertical="top" wrapText="1"/>
    </xf>
    <xf numFmtId="168" fontId="18" fillId="0" borderId="59" xfId="2" applyNumberFormat="1" applyFont="1" applyFill="1" applyBorder="1" applyAlignment="1" applyProtection="1">
      <alignment horizontal="right" vertical="top" wrapText="1"/>
    </xf>
    <xf numFmtId="168" fontId="18" fillId="0" borderId="66" xfId="2" applyNumberFormat="1" applyFont="1" applyFill="1" applyBorder="1" applyAlignment="1" applyProtection="1">
      <alignment horizontal="right" vertical="top" wrapText="1"/>
    </xf>
    <xf numFmtId="168" fontId="18" fillId="4" borderId="66" xfId="2" applyNumberFormat="1" applyFont="1" applyFill="1" applyBorder="1" applyAlignment="1" applyProtection="1">
      <alignment horizontal="right" vertical="top" wrapText="1"/>
    </xf>
    <xf numFmtId="2" fontId="17" fillId="0" borderId="10" xfId="0" applyNumberFormat="1" applyFont="1" applyFill="1" applyBorder="1" applyAlignment="1" applyProtection="1">
      <alignment horizontal="center" vertical="top" wrapText="1"/>
    </xf>
    <xf numFmtId="10" fontId="3" fillId="0" borderId="1" xfId="2" applyNumberFormat="1" applyFont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9" fontId="30" fillId="0" borderId="1" xfId="2" applyNumberFormat="1" applyFont="1" applyBorder="1" applyAlignment="1">
      <alignment horizontal="center" vertical="top" wrapText="1"/>
    </xf>
    <xf numFmtId="0" fontId="30" fillId="0" borderId="0" xfId="0" applyFont="1"/>
    <xf numFmtId="0" fontId="30" fillId="0" borderId="14" xfId="0" applyFont="1" applyBorder="1" applyAlignment="1">
      <alignment horizontal="center" vertical="top" wrapText="1"/>
    </xf>
    <xf numFmtId="165" fontId="30" fillId="0" borderId="1" xfId="2" applyNumberFormat="1" applyFont="1" applyBorder="1" applyAlignment="1">
      <alignment horizontal="center" vertical="top" wrapText="1"/>
    </xf>
    <xf numFmtId="165" fontId="30" fillId="0" borderId="5" xfId="2" applyNumberFormat="1" applyFont="1" applyBorder="1" applyAlignment="1">
      <alignment horizontal="center" vertical="top" wrapText="1"/>
    </xf>
    <xf numFmtId="165" fontId="30" fillId="0" borderId="14" xfId="2" applyNumberFormat="1" applyFont="1" applyBorder="1" applyAlignment="1">
      <alignment horizontal="center" vertical="top" wrapText="1"/>
    </xf>
    <xf numFmtId="0" fontId="32" fillId="0" borderId="0" xfId="0" applyFont="1" applyBorder="1" applyAlignment="1">
      <alignment horizontal="justify" vertical="top" wrapText="1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Fill="1" applyAlignment="1" applyProtection="1">
      <alignment vertical="center"/>
    </xf>
    <xf numFmtId="168" fontId="17" fillId="5" borderId="76" xfId="2" applyNumberFormat="1" applyFont="1" applyFill="1" applyBorder="1" applyAlignment="1" applyProtection="1">
      <alignment horizontal="right" vertical="top" wrapText="1"/>
    </xf>
    <xf numFmtId="168" fontId="17" fillId="5" borderId="64" xfId="2" applyNumberFormat="1" applyFont="1" applyFill="1" applyBorder="1" applyAlignment="1" applyProtection="1">
      <alignment horizontal="right" vertical="top" wrapText="1"/>
    </xf>
    <xf numFmtId="4" fontId="17" fillId="5" borderId="71" xfId="2" applyNumberFormat="1" applyFont="1" applyFill="1" applyBorder="1" applyAlignment="1" applyProtection="1">
      <alignment horizontal="right" vertical="top" wrapText="1"/>
    </xf>
    <xf numFmtId="10" fontId="17" fillId="4" borderId="50" xfId="2" applyNumberFormat="1" applyFont="1" applyFill="1" applyBorder="1" applyAlignment="1" applyProtection="1">
      <alignment horizontal="right" vertical="top" wrapText="1"/>
    </xf>
    <xf numFmtId="39" fontId="17" fillId="4" borderId="50" xfId="2" applyNumberFormat="1" applyFont="1" applyFill="1" applyBorder="1" applyAlignment="1" applyProtection="1">
      <alignment horizontal="right" vertical="top" wrapText="1"/>
    </xf>
    <xf numFmtId="2" fontId="17" fillId="4" borderId="1" xfId="2" applyNumberFormat="1" applyFont="1" applyFill="1" applyBorder="1" applyAlignment="1" applyProtection="1">
      <alignment horizontal="right" vertical="top" wrapText="1"/>
    </xf>
    <xf numFmtId="0" fontId="17" fillId="4" borderId="0" xfId="0" applyFont="1" applyFill="1" applyBorder="1" applyAlignment="1" applyProtection="1">
      <alignment vertical="center"/>
    </xf>
    <xf numFmtId="168" fontId="17" fillId="5" borderId="59" xfId="2" applyNumberFormat="1" applyFont="1" applyFill="1" applyBorder="1" applyAlignment="1" applyProtection="1">
      <alignment horizontal="right" vertical="top" wrapText="1"/>
    </xf>
    <xf numFmtId="168" fontId="17" fillId="5" borderId="66" xfId="2" applyNumberFormat="1" applyFont="1" applyFill="1" applyBorder="1" applyAlignment="1" applyProtection="1">
      <alignment horizontal="right" vertical="top" wrapText="1"/>
    </xf>
    <xf numFmtId="168" fontId="17" fillId="5" borderId="54" xfId="2" applyNumberFormat="1" applyFont="1" applyFill="1" applyBorder="1" applyAlignment="1" applyProtection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165" fontId="3" fillId="0" borderId="1" xfId="2" applyNumberFormat="1" applyFont="1" applyFill="1" applyBorder="1" applyAlignment="1">
      <alignment horizontal="center" vertical="top" wrapText="1"/>
    </xf>
    <xf numFmtId="172" fontId="3" fillId="0" borderId="1" xfId="2" applyNumberFormat="1" applyFont="1" applyFill="1" applyBorder="1" applyAlignment="1">
      <alignment horizontal="center" vertical="top" wrapText="1"/>
    </xf>
    <xf numFmtId="172" fontId="30" fillId="0" borderId="1" xfId="2" applyNumberFormat="1" applyFont="1" applyBorder="1" applyAlignment="1">
      <alignment horizontal="center" vertical="top" wrapText="1"/>
    </xf>
    <xf numFmtId="165" fontId="30" fillId="0" borderId="1" xfId="2" applyNumberFormat="1" applyFont="1" applyFill="1" applyBorder="1" applyAlignment="1">
      <alignment horizontal="center" vertical="top" wrapText="1"/>
    </xf>
    <xf numFmtId="172" fontId="3" fillId="0" borderId="1" xfId="2" applyNumberFormat="1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2" fontId="18" fillId="4" borderId="1" xfId="0" applyNumberFormat="1" applyFont="1" applyFill="1" applyBorder="1" applyAlignment="1" applyProtection="1">
      <alignment vertical="center"/>
    </xf>
    <xf numFmtId="4" fontId="18" fillId="4" borderId="57" xfId="2" applyNumberFormat="1" applyFont="1" applyFill="1" applyBorder="1" applyAlignment="1" applyProtection="1">
      <alignment horizontal="center" vertical="center" wrapText="1"/>
    </xf>
    <xf numFmtId="2" fontId="18" fillId="5" borderId="1" xfId="0" applyNumberFormat="1" applyFont="1" applyFill="1" applyBorder="1" applyAlignment="1" applyProtection="1">
      <alignment vertical="center"/>
    </xf>
    <xf numFmtId="2" fontId="17" fillId="5" borderId="56" xfId="2" applyNumberFormat="1" applyFont="1" applyFill="1" applyBorder="1" applyAlignment="1" applyProtection="1">
      <alignment horizontal="right" vertical="top" wrapText="1"/>
    </xf>
    <xf numFmtId="2" fontId="18" fillId="0" borderId="56" xfId="2" applyNumberFormat="1" applyFont="1" applyFill="1" applyBorder="1" applyAlignment="1" applyProtection="1">
      <alignment horizontal="right" vertical="top" wrapText="1"/>
    </xf>
    <xf numFmtId="2" fontId="18" fillId="0" borderId="57" xfId="2" applyNumberFormat="1" applyFont="1" applyFill="1" applyBorder="1" applyAlignment="1" applyProtection="1">
      <alignment horizontal="right" vertical="top" wrapText="1"/>
    </xf>
    <xf numFmtId="2" fontId="18" fillId="4" borderId="57" xfId="2" applyNumberFormat="1" applyFont="1" applyFill="1" applyBorder="1" applyAlignment="1" applyProtection="1">
      <alignment horizontal="right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170" fontId="3" fillId="11" borderId="1" xfId="2" applyNumberFormat="1" applyFont="1" applyFill="1" applyBorder="1" applyAlignment="1">
      <alignment horizontal="center" vertical="top" wrapText="1"/>
    </xf>
    <xf numFmtId="168" fontId="17" fillId="5" borderId="56" xfId="2" applyNumberFormat="1" applyFont="1" applyFill="1" applyBorder="1" applyAlignment="1" applyProtection="1">
      <alignment horizontal="right" vertical="top" wrapText="1"/>
    </xf>
    <xf numFmtId="168" fontId="17" fillId="5" borderId="7" xfId="2" applyNumberFormat="1" applyFont="1" applyFill="1" applyBorder="1" applyAlignment="1" applyProtection="1">
      <alignment horizontal="right" vertical="top" wrapText="1"/>
    </xf>
    <xf numFmtId="168" fontId="17" fillId="5" borderId="65" xfId="2" applyNumberFormat="1" applyFont="1" applyFill="1" applyBorder="1" applyAlignment="1" applyProtection="1">
      <alignment horizontal="right" vertical="top" wrapText="1"/>
    </xf>
    <xf numFmtId="168" fontId="18" fillId="0" borderId="56" xfId="2" applyNumberFormat="1" applyFont="1" applyFill="1" applyBorder="1" applyAlignment="1" applyProtection="1">
      <alignment horizontal="right" vertical="top" wrapText="1"/>
    </xf>
    <xf numFmtId="168" fontId="18" fillId="0" borderId="7" xfId="2" applyNumberFormat="1" applyFont="1" applyFill="1" applyBorder="1" applyAlignment="1" applyProtection="1">
      <alignment horizontal="right" vertical="top" wrapText="1"/>
    </xf>
    <xf numFmtId="168" fontId="18" fillId="0" borderId="57" xfId="2" applyNumberFormat="1" applyFont="1" applyFill="1" applyBorder="1" applyAlignment="1" applyProtection="1">
      <alignment horizontal="right" vertical="top" wrapText="1"/>
    </xf>
    <xf numFmtId="168" fontId="18" fillId="0" borderId="52" xfId="2" applyNumberFormat="1" applyFont="1" applyFill="1" applyBorder="1" applyAlignment="1" applyProtection="1">
      <alignment horizontal="right" vertical="top" wrapText="1"/>
    </xf>
    <xf numFmtId="168" fontId="18" fillId="4" borderId="57" xfId="2" applyNumberFormat="1" applyFont="1" applyFill="1" applyBorder="1" applyAlignment="1" applyProtection="1">
      <alignment horizontal="right" vertical="top" wrapText="1"/>
    </xf>
    <xf numFmtId="168" fontId="18" fillId="4" borderId="61" xfId="2" applyNumberFormat="1" applyFont="1" applyFill="1" applyBorder="1" applyAlignment="1" applyProtection="1">
      <alignment horizontal="right" vertical="top" wrapText="1"/>
    </xf>
    <xf numFmtId="168" fontId="17" fillId="4" borderId="2" xfId="2" applyNumberFormat="1" applyFont="1" applyFill="1" applyBorder="1" applyAlignment="1" applyProtection="1">
      <alignment horizontal="right" vertical="top" wrapText="1"/>
    </xf>
    <xf numFmtId="168" fontId="18" fillId="0" borderId="32" xfId="2" applyNumberFormat="1" applyFont="1" applyFill="1" applyBorder="1" applyAlignment="1" applyProtection="1">
      <alignment horizontal="right" vertical="top" wrapText="1"/>
    </xf>
    <xf numFmtId="9" fontId="17" fillId="5" borderId="4" xfId="2" applyNumberFormat="1" applyFont="1" applyFill="1" applyBorder="1" applyAlignment="1" applyProtection="1">
      <alignment horizontal="right" vertical="top" wrapText="1"/>
    </xf>
    <xf numFmtId="9" fontId="17" fillId="0" borderId="4" xfId="2" applyNumberFormat="1" applyFont="1" applyFill="1" applyBorder="1" applyAlignment="1" applyProtection="1">
      <alignment horizontal="right" vertical="top" wrapText="1"/>
    </xf>
    <xf numFmtId="9" fontId="17" fillId="4" borderId="4" xfId="2" applyNumberFormat="1" applyFont="1" applyFill="1" applyBorder="1" applyAlignment="1" applyProtection="1">
      <alignment horizontal="right" vertical="top" wrapText="1"/>
    </xf>
    <xf numFmtId="9" fontId="18" fillId="0" borderId="7" xfId="2" applyNumberFormat="1" applyFont="1" applyFill="1" applyBorder="1" applyAlignment="1" applyProtection="1">
      <alignment horizontal="right" vertical="top" wrapText="1"/>
    </xf>
    <xf numFmtId="9" fontId="18" fillId="0" borderId="61" xfId="2" applyNumberFormat="1" applyFont="1" applyFill="1" applyBorder="1" applyAlignment="1" applyProtection="1">
      <alignment horizontal="right" vertical="top" wrapText="1"/>
    </xf>
    <xf numFmtId="9" fontId="17" fillId="5" borderId="41" xfId="2" applyNumberFormat="1" applyFont="1" applyFill="1" applyBorder="1" applyAlignment="1" applyProtection="1">
      <alignment horizontal="right" vertical="top" wrapText="1"/>
    </xf>
    <xf numFmtId="9" fontId="17" fillId="0" borderId="41" xfId="2" applyNumberFormat="1" applyFont="1" applyFill="1" applyBorder="1" applyAlignment="1" applyProtection="1">
      <alignment horizontal="right" vertical="top" wrapText="1"/>
    </xf>
    <xf numFmtId="9" fontId="17" fillId="4" borderId="41" xfId="2" applyNumberFormat="1" applyFont="1" applyFill="1" applyBorder="1" applyAlignment="1" applyProtection="1">
      <alignment horizontal="right" vertical="top" wrapText="1"/>
    </xf>
    <xf numFmtId="167" fontId="18" fillId="0" borderId="2" xfId="2" applyNumberFormat="1" applyFont="1" applyFill="1" applyBorder="1" applyAlignment="1" applyProtection="1">
      <alignment horizontal="right" vertical="top" wrapText="1"/>
    </xf>
    <xf numFmtId="167" fontId="18" fillId="0" borderId="54" xfId="2" applyNumberFormat="1" applyFont="1" applyFill="1" applyBorder="1" applyAlignment="1" applyProtection="1">
      <alignment horizontal="right" vertical="top" wrapText="1"/>
    </xf>
    <xf numFmtId="10" fontId="17" fillId="0" borderId="5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/>
    <xf numFmtId="4" fontId="24" fillId="0" borderId="5" xfId="0" applyNumberFormat="1" applyFont="1" applyFill="1" applyBorder="1" applyAlignment="1" applyProtection="1">
      <alignment horizontal="center" vertical="top" wrapText="1"/>
    </xf>
    <xf numFmtId="4" fontId="18" fillId="10" borderId="10" xfId="2" applyNumberFormat="1" applyFont="1" applyFill="1" applyBorder="1" applyAlignment="1" applyProtection="1">
      <alignment horizontal="right" vertical="top" wrapText="1"/>
    </xf>
    <xf numFmtId="9" fontId="3" fillId="0" borderId="1" xfId="2" applyNumberFormat="1" applyFont="1" applyFill="1" applyBorder="1" applyAlignment="1">
      <alignment horizontal="center" vertical="top" wrapText="1"/>
    </xf>
    <xf numFmtId="9" fontId="3" fillId="0" borderId="5" xfId="2" applyNumberFormat="1" applyFont="1" applyBorder="1" applyAlignment="1">
      <alignment horizontal="center" vertical="top" wrapText="1"/>
    </xf>
    <xf numFmtId="4" fontId="18" fillId="4" borderId="0" xfId="0" applyNumberFormat="1" applyFont="1" applyFill="1" applyBorder="1" applyAlignment="1" applyProtection="1">
      <alignment vertical="center"/>
    </xf>
    <xf numFmtId="169" fontId="18" fillId="4" borderId="0" xfId="0" applyNumberFormat="1" applyFont="1" applyFill="1" applyBorder="1" applyAlignment="1" applyProtection="1">
      <alignment vertical="center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39" fontId="18" fillId="5" borderId="1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43" fontId="18" fillId="5" borderId="1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170" fontId="18" fillId="5" borderId="1" xfId="2" applyNumberFormat="1" applyFont="1" applyFill="1" applyBorder="1" applyAlignment="1" applyProtection="1">
      <alignment horizontal="righ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39" fontId="18" fillId="4" borderId="1" xfId="2" applyNumberFormat="1" applyFont="1" applyFill="1" applyBorder="1" applyAlignment="1" applyProtection="1">
      <alignment horizontal="right" vertical="top" wrapText="1"/>
    </xf>
    <xf numFmtId="43" fontId="18" fillId="4" borderId="1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70" fontId="18" fillId="4" borderId="1" xfId="2" applyNumberFormat="1" applyFont="1" applyFill="1" applyBorder="1" applyAlignment="1" applyProtection="1">
      <alignment horizontal="right" vertical="top" wrapText="1"/>
    </xf>
    <xf numFmtId="168" fontId="17" fillId="0" borderId="10" xfId="2" applyNumberFormat="1" applyFont="1" applyFill="1" applyBorder="1" applyAlignment="1" applyProtection="1">
      <alignment horizontal="right" vertical="top" wrapText="1"/>
    </xf>
    <xf numFmtId="168" fontId="18" fillId="0" borderId="1" xfId="0" applyNumberFormat="1" applyFont="1" applyFill="1" applyBorder="1" applyAlignment="1" applyProtection="1">
      <alignment vertical="center"/>
    </xf>
    <xf numFmtId="174" fontId="18" fillId="5" borderId="1" xfId="2" applyNumberFormat="1" applyFont="1" applyFill="1" applyBorder="1" applyAlignment="1" applyProtection="1">
      <alignment horizontal="right" vertical="top" wrapText="1"/>
    </xf>
    <xf numFmtId="174" fontId="18" fillId="0" borderId="1" xfId="2" applyNumberFormat="1" applyFont="1" applyFill="1" applyBorder="1" applyAlignment="1" applyProtection="1">
      <alignment horizontal="right" vertical="top" wrapText="1"/>
    </xf>
    <xf numFmtId="174" fontId="18" fillId="4" borderId="1" xfId="2" applyNumberFormat="1" applyFont="1" applyFill="1" applyBorder="1" applyAlignment="1" applyProtection="1">
      <alignment horizontal="right" vertical="top" wrapText="1"/>
    </xf>
    <xf numFmtId="164" fontId="18" fillId="5" borderId="1" xfId="0" applyNumberFormat="1" applyFont="1" applyFill="1" applyBorder="1" applyAlignment="1" applyProtection="1">
      <alignment horizontal="lef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59" xfId="2" applyNumberFormat="1" applyFont="1" applyFill="1" applyBorder="1" applyAlignment="1" applyProtection="1">
      <alignment horizontal="right" vertical="top" wrapText="1"/>
    </xf>
    <xf numFmtId="4" fontId="18" fillId="5" borderId="66" xfId="2" applyNumberFormat="1" applyFont="1" applyFill="1" applyBorder="1" applyAlignment="1" applyProtection="1">
      <alignment horizontal="right" vertical="top" wrapText="1"/>
    </xf>
    <xf numFmtId="168" fontId="18" fillId="5" borderId="1" xfId="2" applyNumberFormat="1" applyFont="1" applyFill="1" applyBorder="1" applyAlignment="1" applyProtection="1">
      <alignment horizontal="right" vertical="top" wrapText="1"/>
    </xf>
    <xf numFmtId="174" fontId="17" fillId="5" borderId="1" xfId="2" applyNumberFormat="1" applyFont="1" applyFill="1" applyBorder="1" applyAlignment="1" applyProtection="1">
      <alignment horizontal="right" vertical="top" wrapText="1"/>
    </xf>
    <xf numFmtId="172" fontId="17" fillId="5" borderId="1" xfId="2" applyNumberFormat="1" applyFont="1" applyFill="1" applyBorder="1" applyAlignment="1" applyProtection="1">
      <alignment horizontal="right" vertical="top" wrapText="1"/>
    </xf>
    <xf numFmtId="172" fontId="18" fillId="4" borderId="50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>
      <alignment horizontal="center" vertical="top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5" xfId="0" applyFont="1" applyFill="1" applyBorder="1" applyAlignment="1" applyProtection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9" xfId="0" applyNumberFormat="1" applyFont="1" applyFill="1" applyBorder="1" applyAlignment="1" applyProtection="1">
      <alignment horizontal="center" vertical="top" wrapText="1"/>
    </xf>
    <xf numFmtId="49" fontId="18" fillId="0" borderId="35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49" fontId="18" fillId="0" borderId="31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left" vertical="top" wrapText="1"/>
    </xf>
    <xf numFmtId="0" fontId="18" fillId="0" borderId="9" xfId="0" applyFont="1" applyFill="1" applyBorder="1" applyAlignment="1" applyProtection="1">
      <alignment horizontal="left" vertical="top" wrapText="1"/>
    </xf>
    <xf numFmtId="0" fontId="18" fillId="0" borderId="41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5" xfId="0" applyNumberFormat="1" applyFont="1" applyFill="1" applyBorder="1" applyAlignment="1" applyProtection="1">
      <alignment horizontal="left" vertical="top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64" fontId="18" fillId="0" borderId="7" xfId="0" applyNumberFormat="1" applyFont="1" applyFill="1" applyBorder="1" applyAlignment="1" applyProtection="1">
      <alignment horizontal="center" vertical="top" wrapText="1"/>
    </xf>
    <xf numFmtId="164" fontId="18" fillId="0" borderId="2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10" xfId="0" applyNumberFormat="1" applyFont="1" applyFill="1" applyBorder="1" applyAlignment="1" applyProtection="1">
      <alignment horizontal="left" vertical="top" wrapText="1"/>
    </xf>
    <xf numFmtId="49" fontId="17" fillId="0" borderId="5" xfId="0" applyNumberFormat="1" applyFont="1" applyFill="1" applyBorder="1" applyAlignment="1" applyProtection="1">
      <alignment horizontal="left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4" xfId="0" applyNumberFormat="1" applyFont="1" applyFill="1" applyBorder="1" applyAlignment="1" applyProtection="1">
      <alignment horizontal="center" vertical="center" wrapText="1"/>
    </xf>
    <xf numFmtId="164" fontId="18" fillId="0" borderId="29" xfId="0" applyNumberFormat="1" applyFont="1" applyFill="1" applyBorder="1" applyAlignment="1" applyProtection="1">
      <alignment horizontal="center" vertical="center" wrapText="1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73" xfId="0" applyNumberFormat="1" applyFont="1" applyFill="1" applyBorder="1" applyAlignment="1" applyProtection="1">
      <alignment horizontal="center" vertical="top" wrapText="1"/>
    </xf>
    <xf numFmtId="164" fontId="18" fillId="0" borderId="22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42" xfId="0" applyNumberFormat="1" applyFont="1" applyFill="1" applyBorder="1" applyAlignment="1" applyProtection="1">
      <alignment horizontal="center" vertical="top" wrapText="1"/>
    </xf>
    <xf numFmtId="164" fontId="18" fillId="0" borderId="31" xfId="0" applyNumberFormat="1" applyFont="1" applyFill="1" applyBorder="1" applyAlignment="1" applyProtection="1">
      <alignment horizontal="center" vertical="top" wrapText="1"/>
    </xf>
    <xf numFmtId="164" fontId="18" fillId="0" borderId="32" xfId="0" applyNumberFormat="1" applyFont="1" applyFill="1" applyBorder="1" applyAlignment="1" applyProtection="1">
      <alignment horizontal="center" vertical="top" wrapText="1"/>
    </xf>
    <xf numFmtId="0" fontId="18" fillId="0" borderId="10" xfId="0" applyFont="1" applyFill="1" applyBorder="1" applyAlignment="1" applyProtection="1">
      <alignment horizontal="center" vertical="top" wrapText="1"/>
    </xf>
    <xf numFmtId="164" fontId="18" fillId="0" borderId="28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1" xfId="0" applyNumberFormat="1" applyFont="1" applyFill="1" applyBorder="1" applyAlignment="1" applyProtection="1">
      <alignment horizontal="left" vertical="top"/>
    </xf>
    <xf numFmtId="0" fontId="18" fillId="0" borderId="30" xfId="0" applyFont="1" applyFill="1" applyBorder="1" applyAlignment="1" applyProtection="1">
      <alignment horizontal="left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25" fillId="0" borderId="8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55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4" xfId="0" applyNumberFormat="1" applyFont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0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69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786" t="s">
        <v>39</v>
      </c>
      <c r="B1" s="787"/>
      <c r="C1" s="788" t="s">
        <v>40</v>
      </c>
      <c r="D1" s="780" t="s">
        <v>45</v>
      </c>
      <c r="E1" s="781"/>
      <c r="F1" s="782"/>
      <c r="G1" s="780" t="s">
        <v>17</v>
      </c>
      <c r="H1" s="781"/>
      <c r="I1" s="782"/>
      <c r="J1" s="780" t="s">
        <v>18</v>
      </c>
      <c r="K1" s="781"/>
      <c r="L1" s="782"/>
      <c r="M1" s="780" t="s">
        <v>22</v>
      </c>
      <c r="N1" s="781"/>
      <c r="O1" s="782"/>
      <c r="P1" s="783" t="s">
        <v>23</v>
      </c>
      <c r="Q1" s="784"/>
      <c r="R1" s="780" t="s">
        <v>24</v>
      </c>
      <c r="S1" s="781"/>
      <c r="T1" s="782"/>
      <c r="U1" s="780" t="s">
        <v>25</v>
      </c>
      <c r="V1" s="781"/>
      <c r="W1" s="782"/>
      <c r="X1" s="783" t="s">
        <v>26</v>
      </c>
      <c r="Y1" s="785"/>
      <c r="Z1" s="784"/>
      <c r="AA1" s="783" t="s">
        <v>27</v>
      </c>
      <c r="AB1" s="784"/>
      <c r="AC1" s="780" t="s">
        <v>28</v>
      </c>
      <c r="AD1" s="781"/>
      <c r="AE1" s="782"/>
      <c r="AF1" s="780" t="s">
        <v>29</v>
      </c>
      <c r="AG1" s="781"/>
      <c r="AH1" s="782"/>
      <c r="AI1" s="780" t="s">
        <v>30</v>
      </c>
      <c r="AJ1" s="781"/>
      <c r="AK1" s="782"/>
      <c r="AL1" s="783" t="s">
        <v>31</v>
      </c>
      <c r="AM1" s="784"/>
      <c r="AN1" s="780" t="s">
        <v>32</v>
      </c>
      <c r="AO1" s="781"/>
      <c r="AP1" s="782"/>
      <c r="AQ1" s="780" t="s">
        <v>33</v>
      </c>
      <c r="AR1" s="781"/>
      <c r="AS1" s="782"/>
      <c r="AT1" s="780" t="s">
        <v>34</v>
      </c>
      <c r="AU1" s="781"/>
      <c r="AV1" s="782"/>
    </row>
    <row r="2" spans="1:48" ht="39" customHeight="1">
      <c r="A2" s="787"/>
      <c r="B2" s="787"/>
      <c r="C2" s="788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788" t="s">
        <v>83</v>
      </c>
      <c r="B3" s="78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788"/>
      <c r="B4" s="78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788"/>
      <c r="B5" s="78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788"/>
      <c r="B6" s="78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788"/>
      <c r="B7" s="788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788"/>
      <c r="B8" s="78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788"/>
      <c r="B9" s="788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789" t="s">
        <v>58</v>
      </c>
      <c r="B1" s="789"/>
      <c r="C1" s="789"/>
      <c r="D1" s="789"/>
      <c r="E1" s="789"/>
    </row>
    <row r="2" spans="1:5">
      <c r="A2" s="12"/>
      <c r="B2" s="12"/>
      <c r="C2" s="12"/>
      <c r="D2" s="12"/>
      <c r="E2" s="12"/>
    </row>
    <row r="3" spans="1:5">
      <c r="A3" s="790" t="s">
        <v>130</v>
      </c>
      <c r="B3" s="790"/>
      <c r="C3" s="790"/>
      <c r="D3" s="790"/>
      <c r="E3" s="790"/>
    </row>
    <row r="4" spans="1:5" ht="45.1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6.2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.1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9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91" t="s">
        <v>79</v>
      </c>
      <c r="B26" s="791"/>
      <c r="C26" s="791"/>
      <c r="D26" s="791"/>
      <c r="E26" s="791"/>
    </row>
    <row r="27" spans="1:5">
      <c r="A27" s="28"/>
      <c r="B27" s="28"/>
      <c r="C27" s="28"/>
      <c r="D27" s="28"/>
      <c r="E27" s="28"/>
    </row>
    <row r="28" spans="1:5">
      <c r="A28" s="791" t="s">
        <v>80</v>
      </c>
      <c r="B28" s="791"/>
      <c r="C28" s="791"/>
      <c r="D28" s="791"/>
      <c r="E28" s="791"/>
    </row>
    <row r="29" spans="1:5">
      <c r="A29" s="791"/>
      <c r="B29" s="791"/>
      <c r="C29" s="791"/>
      <c r="D29" s="791"/>
      <c r="E29" s="79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814" t="s">
        <v>46</v>
      </c>
      <c r="C3" s="814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95" customHeight="1">
      <c r="A5" s="802" t="s">
        <v>1</v>
      </c>
      <c r="B5" s="797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9" customHeight="1">
      <c r="A6" s="802"/>
      <c r="B6" s="797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802"/>
      <c r="B7" s="797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95" customHeight="1">
      <c r="A8" s="802" t="s">
        <v>3</v>
      </c>
      <c r="B8" s="797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815" t="s">
        <v>205</v>
      </c>
      <c r="N8" s="816"/>
      <c r="O8" s="817"/>
      <c r="P8" s="62"/>
      <c r="Q8" s="62"/>
    </row>
    <row r="9" spans="1:256" ht="33.9" customHeight="1">
      <c r="A9" s="802"/>
      <c r="B9" s="797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802" t="s">
        <v>4</v>
      </c>
      <c r="B10" s="797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802"/>
      <c r="B11" s="797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95" customHeight="1">
      <c r="A12" s="802" t="s">
        <v>5</v>
      </c>
      <c r="B12" s="797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802"/>
      <c r="B13" s="797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802" t="s">
        <v>9</v>
      </c>
      <c r="B14" s="797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802"/>
      <c r="B15" s="797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798"/>
      <c r="AJ16" s="798"/>
      <c r="AK16" s="798"/>
      <c r="AZ16" s="798"/>
      <c r="BA16" s="798"/>
      <c r="BB16" s="798"/>
      <c r="BQ16" s="798"/>
      <c r="BR16" s="798"/>
      <c r="BS16" s="798"/>
      <c r="CH16" s="798"/>
      <c r="CI16" s="798"/>
      <c r="CJ16" s="798"/>
      <c r="CY16" s="798"/>
      <c r="CZ16" s="798"/>
      <c r="DA16" s="798"/>
      <c r="DP16" s="798"/>
      <c r="DQ16" s="798"/>
      <c r="DR16" s="798"/>
      <c r="EG16" s="798"/>
      <c r="EH16" s="798"/>
      <c r="EI16" s="798"/>
      <c r="EX16" s="798"/>
      <c r="EY16" s="798"/>
      <c r="EZ16" s="798"/>
      <c r="FO16" s="798"/>
      <c r="FP16" s="798"/>
      <c r="FQ16" s="798"/>
      <c r="GF16" s="798"/>
      <c r="GG16" s="798"/>
      <c r="GH16" s="798"/>
      <c r="GW16" s="798"/>
      <c r="GX16" s="798"/>
      <c r="GY16" s="798"/>
      <c r="HN16" s="798"/>
      <c r="HO16" s="798"/>
      <c r="HP16" s="798"/>
      <c r="IE16" s="798"/>
      <c r="IF16" s="798"/>
      <c r="IG16" s="798"/>
      <c r="IV16" s="798"/>
    </row>
    <row r="17" spans="1:17" ht="320.25" customHeight="1">
      <c r="A17" s="802" t="s">
        <v>6</v>
      </c>
      <c r="B17" s="797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802"/>
      <c r="B18" s="797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802" t="s">
        <v>7</v>
      </c>
      <c r="B19" s="797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802"/>
      <c r="B20" s="797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95" customHeight="1">
      <c r="A21" s="802" t="s">
        <v>8</v>
      </c>
      <c r="B21" s="797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95" customHeight="1">
      <c r="A22" s="802"/>
      <c r="B22" s="797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807" t="s">
        <v>14</v>
      </c>
      <c r="B23" s="803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808"/>
      <c r="B24" s="803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806" t="s">
        <v>15</v>
      </c>
      <c r="B25" s="803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806"/>
      <c r="B26" s="803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802" t="s">
        <v>94</v>
      </c>
      <c r="B31" s="797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6.2" customHeight="1">
      <c r="A32" s="802"/>
      <c r="B32" s="797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802" t="s">
        <v>96</v>
      </c>
      <c r="B34" s="797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802"/>
      <c r="B35" s="797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811" t="s">
        <v>98</v>
      </c>
      <c r="B36" s="804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812"/>
      <c r="B37" s="805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802" t="s">
        <v>100</v>
      </c>
      <c r="B39" s="797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799" t="s">
        <v>247</v>
      </c>
      <c r="I39" s="800"/>
      <c r="J39" s="800"/>
      <c r="K39" s="800"/>
      <c r="L39" s="800"/>
      <c r="M39" s="800"/>
      <c r="N39" s="800"/>
      <c r="O39" s="801"/>
      <c r="P39" s="61" t="s">
        <v>189</v>
      </c>
      <c r="Q39" s="62"/>
    </row>
    <row r="40" spans="1:17" ht="39.9" customHeight="1">
      <c r="A40" s="802" t="s">
        <v>10</v>
      </c>
      <c r="B40" s="797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802" t="s">
        <v>101</v>
      </c>
      <c r="B41" s="797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802"/>
      <c r="B42" s="797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802" t="s">
        <v>103</v>
      </c>
      <c r="B43" s="797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794" t="s">
        <v>192</v>
      </c>
      <c r="H43" s="795"/>
      <c r="I43" s="795"/>
      <c r="J43" s="795"/>
      <c r="K43" s="795"/>
      <c r="L43" s="795"/>
      <c r="M43" s="795"/>
      <c r="N43" s="795"/>
      <c r="O43" s="796"/>
      <c r="P43" s="62"/>
      <c r="Q43" s="62"/>
    </row>
    <row r="44" spans="1:17" ht="39.9" customHeight="1">
      <c r="A44" s="802"/>
      <c r="B44" s="797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802" t="s">
        <v>105</v>
      </c>
      <c r="B45" s="797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802" t="s">
        <v>12</v>
      </c>
      <c r="B46" s="797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809" t="s">
        <v>108</v>
      </c>
      <c r="B47" s="804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810"/>
      <c r="B48" s="805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809" t="s">
        <v>109</v>
      </c>
      <c r="B49" s="804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810"/>
      <c r="B50" s="805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95" customHeight="1">
      <c r="A51" s="802" t="s">
        <v>111</v>
      </c>
      <c r="B51" s="797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802"/>
      <c r="B52" s="797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802" t="s">
        <v>114</v>
      </c>
      <c r="B53" s="797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95" customHeight="1">
      <c r="A54" s="802"/>
      <c r="B54" s="797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802" t="s">
        <v>115</v>
      </c>
      <c r="B55" s="797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802"/>
      <c r="B56" s="797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802" t="s">
        <v>117</v>
      </c>
      <c r="B57" s="797" t="s">
        <v>118</v>
      </c>
      <c r="C57" s="59" t="s">
        <v>20</v>
      </c>
      <c r="D57" s="99" t="s">
        <v>235</v>
      </c>
      <c r="E57" s="98"/>
      <c r="F57" s="98" t="s">
        <v>236</v>
      </c>
      <c r="G57" s="818" t="s">
        <v>233</v>
      </c>
      <c r="H57" s="818"/>
      <c r="I57" s="98" t="s">
        <v>237</v>
      </c>
      <c r="J57" s="98" t="s">
        <v>238</v>
      </c>
      <c r="K57" s="815" t="s">
        <v>239</v>
      </c>
      <c r="L57" s="816"/>
      <c r="M57" s="816"/>
      <c r="N57" s="816"/>
      <c r="O57" s="817"/>
      <c r="P57" s="94" t="s">
        <v>199</v>
      </c>
      <c r="Q57" s="62"/>
    </row>
    <row r="58" spans="1:17" ht="39.9" customHeight="1">
      <c r="A58" s="802"/>
      <c r="B58" s="797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807" t="s">
        <v>120</v>
      </c>
      <c r="B59" s="807" t="s">
        <v>119</v>
      </c>
      <c r="C59" s="807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813"/>
      <c r="B60" s="813"/>
      <c r="C60" s="813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813"/>
      <c r="B61" s="813"/>
      <c r="C61" s="808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808"/>
      <c r="B62" s="808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802" t="s">
        <v>121</v>
      </c>
      <c r="B63" s="797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802"/>
      <c r="B64" s="797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806" t="s">
        <v>123</v>
      </c>
      <c r="B65" s="803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806"/>
      <c r="B66" s="803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802" t="s">
        <v>125</v>
      </c>
      <c r="B67" s="797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802"/>
      <c r="B68" s="797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809" t="s">
        <v>127</v>
      </c>
      <c r="B69" s="804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810"/>
      <c r="B70" s="805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92" t="s">
        <v>255</v>
      </c>
      <c r="C73" s="792"/>
      <c r="D73" s="792"/>
      <c r="E73" s="792"/>
      <c r="F73" s="792"/>
      <c r="G73" s="792"/>
      <c r="H73" s="792"/>
      <c r="I73" s="792"/>
      <c r="J73" s="792"/>
      <c r="K73" s="792"/>
      <c r="L73" s="792"/>
      <c r="M73" s="792"/>
      <c r="N73" s="792"/>
      <c r="O73" s="792"/>
      <c r="P73" s="792"/>
      <c r="Q73" s="792"/>
      <c r="R73" s="792"/>
      <c r="S73" s="792"/>
      <c r="T73" s="792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793" t="s">
        <v>216</v>
      </c>
      <c r="C79" s="793"/>
      <c r="D79" s="793"/>
      <c r="E79" s="793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89"/>
  <sheetViews>
    <sheetView tabSelected="1" view="pageBreakPreview" zoomScale="70" zoomScaleSheetLayoutView="70" workbookViewId="0">
      <pane xSplit="7" ySplit="8" topLeftCell="AJ9" activePane="bottomRight" state="frozen"/>
      <selection pane="topRight" activeCell="H1" sqref="H1"/>
      <selection pane="bottomLeft" activeCell="A9" sqref="A9"/>
      <selection pane="bottomRight" activeCell="F155" sqref="F155"/>
    </sheetView>
  </sheetViews>
  <sheetFormatPr defaultColWidth="9.109375" defaultRowHeight="15.6"/>
  <cols>
    <col min="1" max="1" width="8.88671875" style="120" customWidth="1"/>
    <col min="2" max="2" width="19.6640625" style="120" customWidth="1"/>
    <col min="3" max="3" width="14.88671875" style="120" customWidth="1"/>
    <col min="4" max="4" width="14.88671875" style="121" customWidth="1"/>
    <col min="5" max="5" width="15.5546875" style="643" customWidth="1"/>
    <col min="6" max="6" width="14.109375" style="643" customWidth="1"/>
    <col min="7" max="7" width="15.33203125" style="122" customWidth="1"/>
    <col min="8" max="8" width="13.5546875" style="120" customWidth="1"/>
    <col min="9" max="9" width="10.6640625" style="120" customWidth="1"/>
    <col min="10" max="11" width="13" style="120" customWidth="1"/>
    <col min="12" max="12" width="12.6640625" style="120" customWidth="1"/>
    <col min="13" max="13" width="13.6640625" style="120" customWidth="1"/>
    <col min="14" max="14" width="12.88671875" style="120" customWidth="1"/>
    <col min="15" max="15" width="13.44140625" style="120" customWidth="1"/>
    <col min="16" max="16" width="14" style="120" customWidth="1"/>
    <col min="17" max="17" width="13.88671875" style="120" customWidth="1"/>
    <col min="18" max="18" width="13.109375" style="120" customWidth="1"/>
    <col min="19" max="19" width="11.5546875" style="120" customWidth="1"/>
    <col min="20" max="20" width="14.109375" style="120" customWidth="1"/>
    <col min="21" max="21" width="12.88671875" style="120" customWidth="1"/>
    <col min="22" max="22" width="13.44140625" style="120" customWidth="1"/>
    <col min="23" max="23" width="13.33203125" style="120" customWidth="1"/>
    <col min="24" max="24" width="12.5546875" style="120" customWidth="1"/>
    <col min="25" max="25" width="12.44140625" style="120" customWidth="1"/>
    <col min="26" max="26" width="13" style="120" customWidth="1"/>
    <col min="27" max="27" width="5.88671875" style="120" hidden="1" customWidth="1"/>
    <col min="28" max="28" width="6.88671875" style="120" hidden="1" customWidth="1"/>
    <col min="29" max="29" width="15" style="542" customWidth="1"/>
    <col min="30" max="30" width="14.88671875" style="120" customWidth="1"/>
    <col min="31" max="31" width="11.88671875" style="120" customWidth="1"/>
    <col min="32" max="32" width="5.5546875" style="120" hidden="1" customWidth="1"/>
    <col min="33" max="33" width="7.5546875" style="120" hidden="1" customWidth="1"/>
    <col min="34" max="34" width="14.33203125" style="120" customWidth="1"/>
    <col min="35" max="35" width="12.88671875" style="120" customWidth="1"/>
    <col min="36" max="36" width="16.6640625" style="120" customWidth="1"/>
    <col min="37" max="37" width="6" style="120" hidden="1" customWidth="1"/>
    <col min="38" max="38" width="7.88671875" style="120" hidden="1" customWidth="1"/>
    <col min="39" max="39" width="15" style="120" customWidth="1"/>
    <col min="40" max="40" width="16.88671875" style="120" customWidth="1"/>
    <col min="41" max="41" width="13.88671875" style="120" customWidth="1"/>
    <col min="42" max="42" width="6.44140625" style="120" hidden="1" customWidth="1"/>
    <col min="43" max="43" width="0.6640625" style="120" hidden="1" customWidth="1"/>
    <col min="44" max="44" width="13.33203125" style="120" customWidth="1"/>
    <col min="45" max="45" width="11.109375" style="120" customWidth="1"/>
    <col min="46" max="46" width="12.6640625" style="120" customWidth="1"/>
    <col min="47" max="47" width="5" style="120" hidden="1" customWidth="1"/>
    <col min="48" max="48" width="7.109375" style="120" hidden="1" customWidth="1"/>
    <col min="49" max="49" width="15.88671875" style="120" customWidth="1"/>
    <col min="50" max="50" width="11.6640625" style="120" customWidth="1"/>
    <col min="51" max="51" width="12.5546875" style="543" customWidth="1"/>
    <col min="52" max="52" width="14.33203125" style="120" customWidth="1"/>
    <col min="53" max="53" width="12" style="120" customWidth="1"/>
    <col min="54" max="54" width="26.109375" style="112" customWidth="1"/>
    <col min="55" max="16384" width="9.109375" style="112"/>
  </cols>
  <sheetData>
    <row r="1" spans="1:54" ht="24" customHeight="1">
      <c r="A1" s="867" t="s">
        <v>340</v>
      </c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  <c r="U1" s="867"/>
      <c r="V1" s="867"/>
      <c r="W1" s="867"/>
      <c r="X1" s="867"/>
      <c r="Y1" s="867"/>
      <c r="Z1" s="867"/>
      <c r="AA1" s="867"/>
      <c r="AB1" s="867"/>
      <c r="AC1" s="867"/>
      <c r="AD1" s="867"/>
      <c r="AE1" s="867"/>
      <c r="AF1" s="867"/>
      <c r="AG1" s="867"/>
      <c r="AH1" s="867"/>
      <c r="AI1" s="867"/>
      <c r="AJ1" s="867"/>
      <c r="AK1" s="867"/>
      <c r="AL1" s="867"/>
      <c r="AM1" s="867"/>
      <c r="AN1" s="867"/>
      <c r="AO1" s="867"/>
      <c r="AP1" s="867"/>
      <c r="AQ1" s="867"/>
      <c r="AR1" s="867"/>
      <c r="AS1" s="867"/>
      <c r="AT1" s="867"/>
      <c r="AU1" s="867"/>
      <c r="AV1" s="867"/>
      <c r="AW1" s="867"/>
      <c r="AX1" s="867"/>
      <c r="AY1" s="867"/>
      <c r="AZ1" s="867"/>
      <c r="BA1" s="867"/>
      <c r="BB1" s="867"/>
    </row>
    <row r="2" spans="1:54" s="204" customFormat="1" ht="17.25" customHeight="1">
      <c r="A2" s="868" t="s">
        <v>358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  <c r="N2" s="868"/>
      <c r="O2" s="868"/>
      <c r="P2" s="868"/>
      <c r="Q2" s="868"/>
      <c r="R2" s="868"/>
      <c r="S2" s="868"/>
      <c r="T2" s="868"/>
      <c r="U2" s="868"/>
      <c r="V2" s="868"/>
      <c r="W2" s="868"/>
      <c r="X2" s="868"/>
      <c r="Y2" s="868"/>
      <c r="Z2" s="868"/>
      <c r="AA2" s="868"/>
      <c r="AB2" s="868"/>
      <c r="AC2" s="868"/>
      <c r="AD2" s="868"/>
      <c r="AE2" s="868"/>
      <c r="AF2" s="868"/>
      <c r="AG2" s="868"/>
      <c r="AH2" s="868"/>
      <c r="AI2" s="868"/>
      <c r="AJ2" s="868"/>
      <c r="AK2" s="868"/>
      <c r="AL2" s="868"/>
      <c r="AM2" s="868"/>
      <c r="AN2" s="868"/>
      <c r="AO2" s="868"/>
      <c r="AP2" s="868"/>
      <c r="AQ2" s="868"/>
      <c r="AR2" s="868"/>
      <c r="AS2" s="868"/>
      <c r="AT2" s="868"/>
      <c r="AU2" s="868"/>
      <c r="AV2" s="868"/>
      <c r="AW2" s="868"/>
      <c r="AX2" s="868"/>
      <c r="AY2" s="868"/>
      <c r="AZ2" s="868"/>
      <c r="BA2" s="868"/>
      <c r="BB2" s="868"/>
    </row>
    <row r="3" spans="1:54" s="204" customFormat="1" ht="24" customHeight="1">
      <c r="A3" s="869"/>
      <c r="B3" s="869"/>
      <c r="C3" s="869"/>
      <c r="D3" s="869"/>
      <c r="E3" s="869"/>
      <c r="F3" s="869"/>
      <c r="G3" s="869"/>
      <c r="H3" s="869"/>
      <c r="I3" s="869"/>
      <c r="J3" s="869"/>
      <c r="K3" s="869"/>
      <c r="L3" s="869"/>
      <c r="M3" s="869"/>
      <c r="N3" s="869"/>
      <c r="O3" s="869"/>
      <c r="P3" s="869"/>
      <c r="Q3" s="869"/>
      <c r="R3" s="869"/>
      <c r="S3" s="869"/>
      <c r="T3" s="869"/>
      <c r="U3" s="869"/>
      <c r="V3" s="869"/>
      <c r="W3" s="869"/>
      <c r="X3" s="869"/>
      <c r="Y3" s="869"/>
      <c r="Z3" s="869"/>
      <c r="AA3" s="869"/>
      <c r="AB3" s="869"/>
      <c r="AC3" s="869"/>
      <c r="AD3" s="869"/>
      <c r="AE3" s="869"/>
      <c r="AF3" s="869"/>
      <c r="AG3" s="869"/>
      <c r="AH3" s="869"/>
      <c r="AI3" s="869"/>
      <c r="AJ3" s="869"/>
      <c r="AK3" s="869"/>
      <c r="AL3" s="869"/>
      <c r="AM3" s="869"/>
      <c r="AN3" s="869"/>
      <c r="AO3" s="869"/>
      <c r="AP3" s="869"/>
      <c r="AQ3" s="869"/>
      <c r="AR3" s="869"/>
      <c r="AS3" s="869"/>
      <c r="AT3" s="869"/>
      <c r="AU3" s="869"/>
      <c r="AV3" s="869"/>
      <c r="AW3" s="869"/>
      <c r="AX3" s="869"/>
      <c r="AY3" s="869"/>
      <c r="AZ3" s="869"/>
      <c r="BA3" s="869"/>
      <c r="BB3" s="869"/>
    </row>
    <row r="4" spans="1:54" ht="16.2" thickBot="1">
      <c r="A4" s="870"/>
      <c r="B4" s="870"/>
      <c r="C4" s="870"/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  <c r="W4" s="870"/>
      <c r="X4" s="870"/>
      <c r="Y4" s="870"/>
      <c r="Z4" s="870"/>
      <c r="AA4" s="870"/>
      <c r="AB4" s="870"/>
      <c r="AC4" s="870"/>
      <c r="AD4" s="870"/>
      <c r="AE4" s="870"/>
      <c r="AF4" s="870"/>
      <c r="AG4" s="870"/>
      <c r="AH4" s="870"/>
      <c r="AI4" s="870"/>
      <c r="AJ4" s="870"/>
      <c r="AK4" s="870"/>
      <c r="AL4" s="870"/>
      <c r="AM4" s="870"/>
      <c r="AN4" s="870"/>
      <c r="AO4" s="870"/>
      <c r="AP4" s="205"/>
      <c r="AQ4" s="205"/>
      <c r="AR4" s="205"/>
      <c r="AS4" s="205"/>
      <c r="AT4" s="112"/>
      <c r="AU4" s="112"/>
      <c r="AV4" s="112"/>
      <c r="AW4" s="112"/>
      <c r="AX4" s="112"/>
      <c r="AY4" s="206"/>
      <c r="AZ4" s="207"/>
      <c r="BA4" s="207"/>
      <c r="BB4" s="208" t="s">
        <v>259</v>
      </c>
    </row>
    <row r="5" spans="1:54" ht="15" customHeight="1">
      <c r="A5" s="871" t="s">
        <v>0</v>
      </c>
      <c r="B5" s="874" t="s">
        <v>274</v>
      </c>
      <c r="C5" s="874" t="s">
        <v>262</v>
      </c>
      <c r="D5" s="874" t="s">
        <v>40</v>
      </c>
      <c r="E5" s="877" t="s">
        <v>257</v>
      </c>
      <c r="F5" s="878"/>
      <c r="G5" s="879"/>
      <c r="H5" s="880" t="s">
        <v>256</v>
      </c>
      <c r="I5" s="881"/>
      <c r="J5" s="881"/>
      <c r="K5" s="881"/>
      <c r="L5" s="881"/>
      <c r="M5" s="881"/>
      <c r="N5" s="881"/>
      <c r="O5" s="881"/>
      <c r="P5" s="881"/>
      <c r="Q5" s="881"/>
      <c r="R5" s="881"/>
      <c r="S5" s="881"/>
      <c r="T5" s="881"/>
      <c r="U5" s="881"/>
      <c r="V5" s="881"/>
      <c r="W5" s="881"/>
      <c r="X5" s="881"/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881"/>
      <c r="AK5" s="881"/>
      <c r="AL5" s="881"/>
      <c r="AM5" s="881"/>
      <c r="AN5" s="881"/>
      <c r="AO5" s="881"/>
      <c r="AP5" s="881"/>
      <c r="AQ5" s="881"/>
      <c r="AR5" s="881"/>
      <c r="AS5" s="881"/>
      <c r="AT5" s="881"/>
      <c r="AU5" s="881"/>
      <c r="AV5" s="881"/>
      <c r="AW5" s="881"/>
      <c r="AX5" s="881"/>
      <c r="AY5" s="881"/>
      <c r="AZ5" s="881"/>
      <c r="BA5" s="882"/>
      <c r="BB5" s="883" t="s">
        <v>280</v>
      </c>
    </row>
    <row r="6" spans="1:54" ht="28.5" customHeight="1">
      <c r="A6" s="872"/>
      <c r="B6" s="875"/>
      <c r="C6" s="875"/>
      <c r="D6" s="875"/>
      <c r="E6" s="886" t="s">
        <v>336</v>
      </c>
      <c r="F6" s="886" t="s">
        <v>264</v>
      </c>
      <c r="G6" s="890" t="s">
        <v>19</v>
      </c>
      <c r="H6" s="892" t="s">
        <v>17</v>
      </c>
      <c r="I6" s="893"/>
      <c r="J6" s="894"/>
      <c r="K6" s="892" t="s">
        <v>18</v>
      </c>
      <c r="L6" s="893"/>
      <c r="M6" s="894"/>
      <c r="N6" s="855" t="s">
        <v>22</v>
      </c>
      <c r="O6" s="856"/>
      <c r="P6" s="857"/>
      <c r="Q6" s="855" t="s">
        <v>24</v>
      </c>
      <c r="R6" s="856"/>
      <c r="S6" s="857"/>
      <c r="T6" s="855" t="s">
        <v>25</v>
      </c>
      <c r="U6" s="856"/>
      <c r="V6" s="857"/>
      <c r="W6" s="855" t="s">
        <v>26</v>
      </c>
      <c r="X6" s="856"/>
      <c r="Y6" s="857"/>
      <c r="Z6" s="855" t="s">
        <v>28</v>
      </c>
      <c r="AA6" s="856"/>
      <c r="AB6" s="856"/>
      <c r="AC6" s="888"/>
      <c r="AD6" s="889"/>
      <c r="AE6" s="855" t="s">
        <v>29</v>
      </c>
      <c r="AF6" s="856"/>
      <c r="AG6" s="856"/>
      <c r="AH6" s="888"/>
      <c r="AI6" s="889"/>
      <c r="AJ6" s="855" t="s">
        <v>30</v>
      </c>
      <c r="AK6" s="856"/>
      <c r="AL6" s="856"/>
      <c r="AM6" s="888"/>
      <c r="AN6" s="889"/>
      <c r="AO6" s="855" t="s">
        <v>32</v>
      </c>
      <c r="AP6" s="856"/>
      <c r="AQ6" s="856"/>
      <c r="AR6" s="888"/>
      <c r="AS6" s="889"/>
      <c r="AT6" s="855" t="s">
        <v>33</v>
      </c>
      <c r="AU6" s="856"/>
      <c r="AV6" s="856"/>
      <c r="AW6" s="888"/>
      <c r="AX6" s="889"/>
      <c r="AY6" s="855" t="s">
        <v>34</v>
      </c>
      <c r="AZ6" s="856"/>
      <c r="BA6" s="857"/>
      <c r="BB6" s="884"/>
    </row>
    <row r="7" spans="1:54" ht="48" customHeight="1">
      <c r="A7" s="873"/>
      <c r="B7" s="876"/>
      <c r="C7" s="876"/>
      <c r="D7" s="876"/>
      <c r="E7" s="887"/>
      <c r="F7" s="887"/>
      <c r="G7" s="891"/>
      <c r="H7" s="209" t="s">
        <v>20</v>
      </c>
      <c r="I7" s="202" t="s">
        <v>21</v>
      </c>
      <c r="J7" s="210" t="s">
        <v>19</v>
      </c>
      <c r="K7" s="202" t="s">
        <v>20</v>
      </c>
      <c r="L7" s="202" t="s">
        <v>21</v>
      </c>
      <c r="M7" s="210" t="s">
        <v>19</v>
      </c>
      <c r="N7" s="211" t="s">
        <v>20</v>
      </c>
      <c r="O7" s="202" t="s">
        <v>21</v>
      </c>
      <c r="P7" s="212" t="s">
        <v>19</v>
      </c>
      <c r="Q7" s="213" t="s">
        <v>20</v>
      </c>
      <c r="R7" s="202" t="s">
        <v>21</v>
      </c>
      <c r="S7" s="212" t="s">
        <v>19</v>
      </c>
      <c r="T7" s="213" t="s">
        <v>20</v>
      </c>
      <c r="U7" s="202" t="s">
        <v>21</v>
      </c>
      <c r="V7" s="212" t="s">
        <v>19</v>
      </c>
      <c r="W7" s="213" t="s">
        <v>20</v>
      </c>
      <c r="X7" s="202" t="s">
        <v>21</v>
      </c>
      <c r="Y7" s="212" t="s">
        <v>19</v>
      </c>
      <c r="Z7" s="213" t="s">
        <v>20</v>
      </c>
      <c r="AA7" s="202" t="s">
        <v>21</v>
      </c>
      <c r="AB7" s="212" t="s">
        <v>19</v>
      </c>
      <c r="AC7" s="214" t="s">
        <v>21</v>
      </c>
      <c r="AD7" s="212" t="s">
        <v>19</v>
      </c>
      <c r="AE7" s="213" t="s">
        <v>20</v>
      </c>
      <c r="AF7" s="215" t="s">
        <v>21</v>
      </c>
      <c r="AG7" s="212" t="s">
        <v>19</v>
      </c>
      <c r="AH7" s="202" t="s">
        <v>21</v>
      </c>
      <c r="AI7" s="212" t="s">
        <v>19</v>
      </c>
      <c r="AJ7" s="213" t="s">
        <v>20</v>
      </c>
      <c r="AK7" s="215" t="s">
        <v>21</v>
      </c>
      <c r="AL7" s="212" t="s">
        <v>19</v>
      </c>
      <c r="AM7" s="202" t="s">
        <v>21</v>
      </c>
      <c r="AN7" s="212" t="s">
        <v>19</v>
      </c>
      <c r="AO7" s="213" t="s">
        <v>20</v>
      </c>
      <c r="AP7" s="215" t="s">
        <v>21</v>
      </c>
      <c r="AQ7" s="212" t="s">
        <v>19</v>
      </c>
      <c r="AR7" s="202" t="s">
        <v>21</v>
      </c>
      <c r="AS7" s="212" t="s">
        <v>19</v>
      </c>
      <c r="AT7" s="213" t="s">
        <v>20</v>
      </c>
      <c r="AU7" s="215" t="s">
        <v>21</v>
      </c>
      <c r="AV7" s="212" t="s">
        <v>19</v>
      </c>
      <c r="AW7" s="202" t="s">
        <v>21</v>
      </c>
      <c r="AX7" s="212" t="s">
        <v>19</v>
      </c>
      <c r="AY7" s="216" t="s">
        <v>20</v>
      </c>
      <c r="AZ7" s="202" t="s">
        <v>21</v>
      </c>
      <c r="BA7" s="212" t="s">
        <v>19</v>
      </c>
      <c r="BB7" s="885"/>
    </row>
    <row r="8" spans="1:54" ht="16.2" thickBot="1">
      <c r="A8" s="133">
        <v>1</v>
      </c>
      <c r="B8" s="134">
        <v>2</v>
      </c>
      <c r="C8" s="134">
        <v>3</v>
      </c>
      <c r="D8" s="134">
        <v>4</v>
      </c>
      <c r="E8" s="626">
        <v>5</v>
      </c>
      <c r="F8" s="653">
        <v>6</v>
      </c>
      <c r="G8" s="218">
        <v>7</v>
      </c>
      <c r="H8" s="217">
        <v>8</v>
      </c>
      <c r="I8" s="219">
        <v>9</v>
      </c>
      <c r="J8" s="220">
        <v>10</v>
      </c>
      <c r="K8" s="219">
        <v>11</v>
      </c>
      <c r="L8" s="217">
        <v>12</v>
      </c>
      <c r="M8" s="220">
        <v>13</v>
      </c>
      <c r="N8" s="219">
        <v>14</v>
      </c>
      <c r="O8" s="217">
        <v>15</v>
      </c>
      <c r="P8" s="220">
        <v>16</v>
      </c>
      <c r="Q8" s="219">
        <v>17</v>
      </c>
      <c r="R8" s="217">
        <v>18</v>
      </c>
      <c r="S8" s="221">
        <v>19</v>
      </c>
      <c r="T8" s="219">
        <v>20</v>
      </c>
      <c r="U8" s="217">
        <v>21</v>
      </c>
      <c r="V8" s="221">
        <v>22</v>
      </c>
      <c r="W8" s="219">
        <v>23</v>
      </c>
      <c r="X8" s="217">
        <v>24</v>
      </c>
      <c r="Y8" s="221">
        <v>25</v>
      </c>
      <c r="Z8" s="219">
        <v>26</v>
      </c>
      <c r="AA8" s="217">
        <v>24</v>
      </c>
      <c r="AB8" s="221">
        <v>25</v>
      </c>
      <c r="AC8" s="217">
        <v>27</v>
      </c>
      <c r="AD8" s="220">
        <v>28</v>
      </c>
      <c r="AE8" s="222">
        <v>29</v>
      </c>
      <c r="AF8" s="223">
        <v>30</v>
      </c>
      <c r="AG8" s="221">
        <v>31</v>
      </c>
      <c r="AH8" s="217">
        <v>30</v>
      </c>
      <c r="AI8" s="220">
        <v>31</v>
      </c>
      <c r="AJ8" s="222">
        <v>32</v>
      </c>
      <c r="AK8" s="223">
        <v>33</v>
      </c>
      <c r="AL8" s="221">
        <v>34</v>
      </c>
      <c r="AM8" s="217">
        <v>33</v>
      </c>
      <c r="AN8" s="220">
        <v>34</v>
      </c>
      <c r="AO8" s="222">
        <v>35</v>
      </c>
      <c r="AP8" s="223">
        <v>36</v>
      </c>
      <c r="AQ8" s="221">
        <v>37</v>
      </c>
      <c r="AR8" s="217">
        <v>36</v>
      </c>
      <c r="AS8" s="220">
        <v>37</v>
      </c>
      <c r="AT8" s="222">
        <v>38</v>
      </c>
      <c r="AU8" s="223">
        <v>39</v>
      </c>
      <c r="AV8" s="221">
        <v>40</v>
      </c>
      <c r="AW8" s="217">
        <v>39</v>
      </c>
      <c r="AX8" s="220">
        <v>40</v>
      </c>
      <c r="AY8" s="224">
        <v>41</v>
      </c>
      <c r="AZ8" s="225">
        <v>42</v>
      </c>
      <c r="BA8" s="221">
        <v>43</v>
      </c>
      <c r="BB8" s="226">
        <v>44</v>
      </c>
    </row>
    <row r="9" spans="1:54" ht="19.649999999999999" customHeight="1" thickBot="1">
      <c r="A9" s="910" t="s">
        <v>275</v>
      </c>
      <c r="B9" s="911"/>
      <c r="C9" s="912"/>
      <c r="D9" s="169" t="s">
        <v>260</v>
      </c>
      <c r="E9" s="627">
        <f>SUM(E24+E17)</f>
        <v>50204.782999999996</v>
      </c>
      <c r="F9" s="654">
        <f>SUM(F17+F24)</f>
        <v>4341.098</v>
      </c>
      <c r="G9" s="229">
        <f>SUM(F9/E9)</f>
        <v>8.6467817219725865E-2</v>
      </c>
      <c r="H9" s="230">
        <f>SUM(H12)</f>
        <v>977.97200000000009</v>
      </c>
      <c r="I9" s="228">
        <f>SUM(I17+I24)</f>
        <v>977.97</v>
      </c>
      <c r="J9" s="231">
        <f>SUM(I9/H9)</f>
        <v>0.99999795495167543</v>
      </c>
      <c r="K9" s="228">
        <f>SUM(K17+K24)</f>
        <v>3363.1279999999997</v>
      </c>
      <c r="L9" s="228">
        <f>SUM(L17+L24)</f>
        <v>3363.1279999999997</v>
      </c>
      <c r="M9" s="231">
        <f>SUM(L9/K9)</f>
        <v>1</v>
      </c>
      <c r="N9" s="232">
        <f>SUM(N17+N24)</f>
        <v>4986.0720000000001</v>
      </c>
      <c r="O9" s="228">
        <f>SUM(O17+O24)</f>
        <v>0</v>
      </c>
      <c r="P9" s="231">
        <f>SUM(O9/N9)</f>
        <v>0</v>
      </c>
      <c r="Q9" s="233">
        <f>SUM(Q17+Q24)</f>
        <v>3500</v>
      </c>
      <c r="R9" s="228">
        <f>SUM(R17+R24)</f>
        <v>0</v>
      </c>
      <c r="S9" s="234">
        <f>SUM(R9/Q9)</f>
        <v>0</v>
      </c>
      <c r="T9" s="235">
        <f>SUM(T17+T24)</f>
        <v>3122</v>
      </c>
      <c r="U9" s="233">
        <f>SUM(U24+U17)</f>
        <v>0</v>
      </c>
      <c r="V9" s="234">
        <f>SUM(U9/T9)</f>
        <v>0</v>
      </c>
      <c r="W9" s="233">
        <f>SUM(W17+W24)</f>
        <v>3120</v>
      </c>
      <c r="X9" s="228">
        <f>SUM(X17+X24)</f>
        <v>0</v>
      </c>
      <c r="Y9" s="234">
        <f>SUM(X9/W9)</f>
        <v>0</v>
      </c>
      <c r="Z9" s="227">
        <f>SUM(Z42+Z121+Z131)</f>
        <v>3920</v>
      </c>
      <c r="AA9" s="236"/>
      <c r="AB9" s="237"/>
      <c r="AC9" s="238">
        <f>SUM(AC42+AC121+AC129)</f>
        <v>0</v>
      </c>
      <c r="AD9" s="231">
        <f>SUM(AC9/Z9)</f>
        <v>0</v>
      </c>
      <c r="AE9" s="239">
        <f>SUM(AE24+AE17)</f>
        <v>3623</v>
      </c>
      <c r="AF9" s="240"/>
      <c r="AG9" s="241"/>
      <c r="AH9" s="242">
        <f>SUM(AH17+AH24)</f>
        <v>0</v>
      </c>
      <c r="AI9" s="231">
        <f>SUM(AH9/AE9)</f>
        <v>0</v>
      </c>
      <c r="AJ9" s="239">
        <f>SUM(AJ24+AJ17)</f>
        <v>3325.08</v>
      </c>
      <c r="AK9" s="240"/>
      <c r="AL9" s="243"/>
      <c r="AM9" s="242">
        <f>SUM(AM17+AM24)</f>
        <v>0</v>
      </c>
      <c r="AN9" s="231">
        <f>SUM(AM9/AJ9)</f>
        <v>0</v>
      </c>
      <c r="AO9" s="244">
        <f>SUM(AO17+AO24)</f>
        <v>3173.5</v>
      </c>
      <c r="AP9" s="240"/>
      <c r="AQ9" s="243"/>
      <c r="AR9" s="242">
        <f>SUM(AR17+AR24)</f>
        <v>0</v>
      </c>
      <c r="AS9" s="231">
        <f>SUM(AR9/AO9)</f>
        <v>0</v>
      </c>
      <c r="AT9" s="244">
        <f>SUM(AT17+AT24)</f>
        <v>2778.5</v>
      </c>
      <c r="AU9" s="245"/>
      <c r="AV9" s="246"/>
      <c r="AW9" s="242">
        <f>SUM(AW17+AW24)</f>
        <v>0</v>
      </c>
      <c r="AX9" s="231">
        <f>SUM(AW9/AT9)</f>
        <v>0</v>
      </c>
      <c r="AY9" s="247">
        <f>SUM(AY17+AY24)</f>
        <v>13053.147999999997</v>
      </c>
      <c r="AZ9" s="242">
        <f>SUM(AZ121+AZ129)</f>
        <v>0</v>
      </c>
      <c r="BA9" s="231">
        <f>SUM(AZ9/AY9)</f>
        <v>0</v>
      </c>
      <c r="BB9" s="895"/>
    </row>
    <row r="10" spans="1:54" ht="39" customHeight="1" thickBot="1">
      <c r="A10" s="913"/>
      <c r="B10" s="914"/>
      <c r="C10" s="915"/>
      <c r="D10" s="200" t="s">
        <v>37</v>
      </c>
      <c r="E10" s="628">
        <v>0</v>
      </c>
      <c r="F10" s="644"/>
      <c r="G10" s="250"/>
      <c r="H10" s="251"/>
      <c r="I10" s="249"/>
      <c r="J10" s="197"/>
      <c r="K10" s="249"/>
      <c r="L10" s="249"/>
      <c r="M10" s="197"/>
      <c r="N10" s="252"/>
      <c r="O10" s="249"/>
      <c r="P10" s="197"/>
      <c r="Q10" s="253"/>
      <c r="R10" s="249"/>
      <c r="S10" s="197"/>
      <c r="T10" s="254"/>
      <c r="U10" s="253"/>
      <c r="V10" s="197"/>
      <c r="W10" s="253"/>
      <c r="X10" s="249"/>
      <c r="Y10" s="197"/>
      <c r="Z10" s="255"/>
      <c r="AA10" s="256"/>
      <c r="AB10" s="257"/>
      <c r="AC10" s="258"/>
      <c r="AD10" s="197"/>
      <c r="AE10" s="259"/>
      <c r="AF10" s="260"/>
      <c r="AG10" s="261"/>
      <c r="AH10" s="248"/>
      <c r="AI10" s="197"/>
      <c r="AJ10" s="259"/>
      <c r="AK10" s="260"/>
      <c r="AL10" s="262"/>
      <c r="AM10" s="248"/>
      <c r="AN10" s="263"/>
      <c r="AO10" s="264"/>
      <c r="AP10" s="260"/>
      <c r="AQ10" s="262"/>
      <c r="AR10" s="248"/>
      <c r="AS10" s="263"/>
      <c r="AT10" s="265"/>
      <c r="AU10" s="266"/>
      <c r="AV10" s="266"/>
      <c r="AW10" s="248"/>
      <c r="AX10" s="197"/>
      <c r="AY10" s="267"/>
      <c r="AZ10" s="248"/>
      <c r="BA10" s="197"/>
      <c r="BB10" s="820"/>
    </row>
    <row r="11" spans="1:54" ht="51.9" customHeight="1" thickBot="1">
      <c r="A11" s="913"/>
      <c r="B11" s="914"/>
      <c r="C11" s="915"/>
      <c r="D11" s="201" t="s">
        <v>2</v>
      </c>
      <c r="E11" s="628">
        <v>0</v>
      </c>
      <c r="F11" s="644"/>
      <c r="G11" s="250"/>
      <c r="H11" s="251"/>
      <c r="I11" s="249"/>
      <c r="J11" s="268"/>
      <c r="K11" s="249"/>
      <c r="L11" s="249"/>
      <c r="M11" s="268"/>
      <c r="N11" s="252"/>
      <c r="O11" s="249"/>
      <c r="P11" s="268"/>
      <c r="Q11" s="253"/>
      <c r="R11" s="249"/>
      <c r="S11" s="268"/>
      <c r="T11" s="254"/>
      <c r="U11" s="253"/>
      <c r="V11" s="268"/>
      <c r="W11" s="253"/>
      <c r="X11" s="249"/>
      <c r="Y11" s="268"/>
      <c r="Z11" s="255"/>
      <c r="AA11" s="269"/>
      <c r="AB11" s="270"/>
      <c r="AC11" s="271"/>
      <c r="AD11" s="268"/>
      <c r="AE11" s="259"/>
      <c r="AF11" s="272"/>
      <c r="AG11" s="273"/>
      <c r="AH11" s="274"/>
      <c r="AI11" s="268"/>
      <c r="AJ11" s="259"/>
      <c r="AK11" s="272"/>
      <c r="AL11" s="275"/>
      <c r="AM11" s="274"/>
      <c r="AN11" s="268"/>
      <c r="AO11" s="264"/>
      <c r="AP11" s="272"/>
      <c r="AQ11" s="275"/>
      <c r="AR11" s="274"/>
      <c r="AS11" s="268"/>
      <c r="AT11" s="276"/>
      <c r="AU11" s="272"/>
      <c r="AV11" s="277"/>
      <c r="AW11" s="274"/>
      <c r="AX11" s="268"/>
      <c r="AY11" s="269"/>
      <c r="AZ11" s="274"/>
      <c r="BA11" s="268"/>
      <c r="BB11" s="820"/>
    </row>
    <row r="12" spans="1:54" ht="33" customHeight="1">
      <c r="A12" s="913"/>
      <c r="B12" s="914"/>
      <c r="C12" s="915"/>
      <c r="D12" s="170" t="s">
        <v>281</v>
      </c>
      <c r="E12" s="629">
        <f>SUM(E20+E27)</f>
        <v>50204.782999999996</v>
      </c>
      <c r="F12" s="629">
        <f>SUM(F9)</f>
        <v>4341.098</v>
      </c>
      <c r="G12" s="278">
        <f>SUM(F12/E12)</f>
        <v>8.6467817219725865E-2</v>
      </c>
      <c r="H12" s="279">
        <f>SUM(H42+H121+H129)</f>
        <v>977.97200000000009</v>
      </c>
      <c r="I12" s="280">
        <f>SUM(I20+I27)</f>
        <v>977.97</v>
      </c>
      <c r="J12" s="281">
        <f>SUM(I12/H12)</f>
        <v>0.99999795495167543</v>
      </c>
      <c r="K12" s="280">
        <f>SUM(K20+K27)</f>
        <v>3363.1279999999997</v>
      </c>
      <c r="L12" s="280">
        <f>SUM(L9)</f>
        <v>3363.1279999999997</v>
      </c>
      <c r="M12" s="281">
        <f>SUM(L12/K12)</f>
        <v>1</v>
      </c>
      <c r="N12" s="282">
        <f>SUM(N20+N27)</f>
        <v>4986.0720000000001</v>
      </c>
      <c r="O12" s="280">
        <f>SUM(O20+O27)</f>
        <v>0</v>
      </c>
      <c r="P12" s="283">
        <f>SUM(O12/N12)</f>
        <v>0</v>
      </c>
      <c r="Q12" s="284">
        <f>SUM(Q20+Q27)</f>
        <v>3500</v>
      </c>
      <c r="R12" s="280">
        <f>SUM(R20+R27)</f>
        <v>0</v>
      </c>
      <c r="S12" s="283">
        <f>SUM(R12/Q12)</f>
        <v>0</v>
      </c>
      <c r="T12" s="285">
        <f>SUM(T20+T27)</f>
        <v>3122</v>
      </c>
      <c r="U12" s="284">
        <f>SUM(U9)</f>
        <v>0</v>
      </c>
      <c r="V12" s="283">
        <f>SUM(U12/T12)</f>
        <v>0</v>
      </c>
      <c r="W12" s="284">
        <f>SUM(W27+W20)</f>
        <v>3120</v>
      </c>
      <c r="X12" s="280">
        <f>SUM(X20+X27)</f>
        <v>0</v>
      </c>
      <c r="Y12" s="283">
        <f>SUM(X12/W12)</f>
        <v>0</v>
      </c>
      <c r="Z12" s="286">
        <f>SUM(Z27+Z20)</f>
        <v>3920</v>
      </c>
      <c r="AA12" s="287"/>
      <c r="AB12" s="288"/>
      <c r="AC12" s="614">
        <f>SUM(AC9)</f>
        <v>0</v>
      </c>
      <c r="AD12" s="283">
        <f>SUM(AC12/Z12)</f>
        <v>0</v>
      </c>
      <c r="AE12" s="289">
        <f>SUM(AE9)</f>
        <v>3623</v>
      </c>
      <c r="AF12" s="290"/>
      <c r="AG12" s="291"/>
      <c r="AH12" s="292">
        <f>SUM(AH27+AH20)</f>
        <v>0</v>
      </c>
      <c r="AI12" s="283">
        <f>SUM(AH12/AE12)</f>
        <v>0</v>
      </c>
      <c r="AJ12" s="289">
        <f>SUM(AJ27+AJ20)</f>
        <v>3325.08</v>
      </c>
      <c r="AK12" s="290"/>
      <c r="AL12" s="293"/>
      <c r="AM12" s="292">
        <f>SUM(AM20+AM27)</f>
        <v>0</v>
      </c>
      <c r="AN12" s="283">
        <f>SUM(AM12/AJ12)</f>
        <v>0</v>
      </c>
      <c r="AO12" s="294">
        <f>SUM(AO27+AO20)</f>
        <v>3173.5</v>
      </c>
      <c r="AP12" s="290"/>
      <c r="AQ12" s="293"/>
      <c r="AR12" s="578">
        <f>SUM(AR9)</f>
        <v>0</v>
      </c>
      <c r="AS12" s="579">
        <f>SUM(AR12/AO12)</f>
        <v>0</v>
      </c>
      <c r="AT12" s="580">
        <f>SUM(AT27+AT20)</f>
        <v>2778.5</v>
      </c>
      <c r="AU12" s="581"/>
      <c r="AV12" s="582"/>
      <c r="AW12" s="578">
        <f>SUM(AW20+AW27)</f>
        <v>0</v>
      </c>
      <c r="AX12" s="579">
        <f>SUM(AW12/AT12)</f>
        <v>0</v>
      </c>
      <c r="AY12" s="288">
        <f>SUM(AY9)</f>
        <v>13053.147999999997</v>
      </c>
      <c r="AZ12" s="292">
        <f>SUM(AZ9)</f>
        <v>0</v>
      </c>
      <c r="BA12" s="283">
        <f>SUM(AZ12/AY12)</f>
        <v>0</v>
      </c>
      <c r="BB12" s="820"/>
    </row>
    <row r="13" spans="1:54" ht="84.75" customHeight="1">
      <c r="A13" s="913"/>
      <c r="B13" s="914"/>
      <c r="C13" s="915"/>
      <c r="D13" s="545" t="s">
        <v>290</v>
      </c>
      <c r="E13" s="628">
        <v>0</v>
      </c>
      <c r="F13" s="628"/>
      <c r="G13" s="295"/>
      <c r="H13" s="296"/>
      <c r="I13" s="297"/>
      <c r="J13" s="298"/>
      <c r="K13" s="297"/>
      <c r="L13" s="297"/>
      <c r="M13" s="298"/>
      <c r="N13" s="299"/>
      <c r="O13" s="297"/>
      <c r="P13" s="298"/>
      <c r="Q13" s="297"/>
      <c r="R13" s="297"/>
      <c r="S13" s="298"/>
      <c r="T13" s="300"/>
      <c r="U13" s="297"/>
      <c r="V13" s="298"/>
      <c r="W13" s="297"/>
      <c r="X13" s="297"/>
      <c r="Y13" s="298"/>
      <c r="Z13" s="297"/>
      <c r="AA13" s="301"/>
      <c r="AB13" s="302"/>
      <c r="AC13" s="303"/>
      <c r="AD13" s="298"/>
      <c r="AE13" s="300"/>
      <c r="AF13" s="301"/>
      <c r="AG13" s="304"/>
      <c r="AH13" s="298"/>
      <c r="AI13" s="298"/>
      <c r="AJ13" s="300"/>
      <c r="AK13" s="301"/>
      <c r="AL13" s="302"/>
      <c r="AM13" s="298"/>
      <c r="AN13" s="298"/>
      <c r="AO13" s="305"/>
      <c r="AP13" s="301"/>
      <c r="AQ13" s="302"/>
      <c r="AR13" s="298"/>
      <c r="AS13" s="298"/>
      <c r="AT13" s="305"/>
      <c r="AU13" s="299"/>
      <c r="AV13" s="306"/>
      <c r="AW13" s="298"/>
      <c r="AX13" s="298"/>
      <c r="AY13" s="307"/>
      <c r="AZ13" s="298"/>
      <c r="BA13" s="298"/>
      <c r="BB13" s="820"/>
    </row>
    <row r="14" spans="1:54" ht="27.6">
      <c r="A14" s="913"/>
      <c r="B14" s="914"/>
      <c r="C14" s="915"/>
      <c r="D14" s="546" t="s">
        <v>282</v>
      </c>
      <c r="E14" s="628">
        <v>0</v>
      </c>
      <c r="F14" s="628"/>
      <c r="G14" s="295"/>
      <c r="H14" s="296"/>
      <c r="I14" s="297"/>
      <c r="J14" s="298"/>
      <c r="K14" s="297"/>
      <c r="L14" s="297"/>
      <c r="M14" s="298"/>
      <c r="N14" s="299"/>
      <c r="O14" s="297"/>
      <c r="P14" s="298"/>
      <c r="Q14" s="297"/>
      <c r="R14" s="297"/>
      <c r="S14" s="298"/>
      <c r="T14" s="300"/>
      <c r="U14" s="297"/>
      <c r="V14" s="298"/>
      <c r="W14" s="297"/>
      <c r="X14" s="297"/>
      <c r="Y14" s="298"/>
      <c r="Z14" s="297"/>
      <c r="AA14" s="301"/>
      <c r="AB14" s="302"/>
      <c r="AC14" s="303"/>
      <c r="AD14" s="298"/>
      <c r="AE14" s="300"/>
      <c r="AF14" s="301"/>
      <c r="AG14" s="304"/>
      <c r="AH14" s="298"/>
      <c r="AI14" s="298"/>
      <c r="AJ14" s="300"/>
      <c r="AK14" s="301"/>
      <c r="AL14" s="302"/>
      <c r="AM14" s="298"/>
      <c r="AN14" s="298"/>
      <c r="AO14" s="305"/>
      <c r="AP14" s="301"/>
      <c r="AQ14" s="302"/>
      <c r="AR14" s="298"/>
      <c r="AS14" s="298"/>
      <c r="AT14" s="305"/>
      <c r="AU14" s="299"/>
      <c r="AV14" s="306"/>
      <c r="AW14" s="298"/>
      <c r="AX14" s="298"/>
      <c r="AY14" s="307"/>
      <c r="AZ14" s="298"/>
      <c r="BA14" s="298"/>
      <c r="BB14" s="820"/>
    </row>
    <row r="15" spans="1:54" ht="36.9" customHeight="1">
      <c r="A15" s="916"/>
      <c r="B15" s="917"/>
      <c r="C15" s="918"/>
      <c r="D15" s="546" t="s">
        <v>43</v>
      </c>
      <c r="E15" s="630">
        <v>0</v>
      </c>
      <c r="F15" s="630"/>
      <c r="G15" s="296"/>
      <c r="H15" s="309"/>
      <c r="I15" s="197"/>
      <c r="J15" s="197"/>
      <c r="K15" s="197"/>
      <c r="L15" s="197"/>
      <c r="M15" s="197"/>
      <c r="N15" s="266"/>
      <c r="O15" s="197"/>
      <c r="P15" s="197"/>
      <c r="Q15" s="197"/>
      <c r="R15" s="197"/>
      <c r="S15" s="197"/>
      <c r="T15" s="310"/>
      <c r="U15" s="197"/>
      <c r="V15" s="197"/>
      <c r="W15" s="197"/>
      <c r="X15" s="197"/>
      <c r="Y15" s="197"/>
      <c r="Z15" s="197"/>
      <c r="AA15" s="260"/>
      <c r="AB15" s="262"/>
      <c r="AC15" s="311"/>
      <c r="AD15" s="197"/>
      <c r="AE15" s="310"/>
      <c r="AF15" s="260"/>
      <c r="AG15" s="261"/>
      <c r="AH15" s="197"/>
      <c r="AI15" s="197"/>
      <c r="AJ15" s="310"/>
      <c r="AK15" s="260"/>
      <c r="AL15" s="262"/>
      <c r="AM15" s="197"/>
      <c r="AN15" s="197"/>
      <c r="AO15" s="312"/>
      <c r="AP15" s="260"/>
      <c r="AQ15" s="262"/>
      <c r="AR15" s="197"/>
      <c r="AS15" s="197"/>
      <c r="AT15" s="312"/>
      <c r="AU15" s="266"/>
      <c r="AV15" s="266"/>
      <c r="AW15" s="197"/>
      <c r="AX15" s="197"/>
      <c r="AY15" s="267"/>
      <c r="AZ15" s="197"/>
      <c r="BA15" s="197"/>
      <c r="BB15" s="821"/>
    </row>
    <row r="16" spans="1:54">
      <c r="A16" s="896" t="s">
        <v>36</v>
      </c>
      <c r="B16" s="897"/>
      <c r="C16" s="897"/>
      <c r="D16" s="897"/>
      <c r="E16" s="897"/>
      <c r="F16" s="897"/>
      <c r="G16" s="897"/>
      <c r="H16" s="897"/>
      <c r="I16" s="897"/>
      <c r="J16" s="897"/>
      <c r="K16" s="897"/>
      <c r="L16" s="897"/>
      <c r="M16" s="897"/>
      <c r="N16" s="897"/>
      <c r="O16" s="897"/>
      <c r="P16" s="897"/>
      <c r="Q16" s="897"/>
      <c r="R16" s="897"/>
      <c r="S16" s="897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7"/>
      <c r="AF16" s="897"/>
      <c r="AG16" s="897"/>
      <c r="AH16" s="897"/>
      <c r="AI16" s="897"/>
      <c r="AJ16" s="897"/>
      <c r="AK16" s="897"/>
      <c r="AL16" s="897"/>
      <c r="AM16" s="897"/>
      <c r="AN16" s="897"/>
      <c r="AO16" s="897"/>
      <c r="AP16" s="897"/>
      <c r="AQ16" s="897"/>
      <c r="AR16" s="897"/>
      <c r="AS16" s="897"/>
      <c r="AT16" s="897"/>
      <c r="AU16" s="897"/>
      <c r="AV16" s="897"/>
      <c r="AW16" s="897"/>
      <c r="AX16" s="897"/>
      <c r="AY16" s="897"/>
      <c r="AZ16" s="897"/>
      <c r="BA16" s="897"/>
      <c r="BB16" s="898"/>
    </row>
    <row r="17" spans="1:54" ht="25.5" customHeight="1">
      <c r="A17" s="899" t="s">
        <v>288</v>
      </c>
      <c r="B17" s="900"/>
      <c r="C17" s="901"/>
      <c r="D17" s="171" t="s">
        <v>41</v>
      </c>
      <c r="E17" s="631">
        <f>SUM(E86)</f>
        <v>3.37</v>
      </c>
      <c r="F17" s="631">
        <f>SUM(I17+L17+O17+R17+U17+X17+AC17+AH17+AM17+AR17+AW17+AZ17)</f>
        <v>0</v>
      </c>
      <c r="G17" s="314">
        <f>SUM(F17/E17)</f>
        <v>0</v>
      </c>
      <c r="H17" s="315"/>
      <c r="I17" s="315"/>
      <c r="J17" s="316"/>
      <c r="K17" s="317"/>
      <c r="L17" s="318"/>
      <c r="M17" s="319"/>
      <c r="N17" s="318"/>
      <c r="O17" s="318"/>
      <c r="P17" s="319"/>
      <c r="Q17" s="318"/>
      <c r="R17" s="318">
        <v>0</v>
      </c>
      <c r="S17" s="319"/>
      <c r="T17" s="318"/>
      <c r="U17" s="318">
        <v>0</v>
      </c>
      <c r="V17" s="319"/>
      <c r="W17" s="320"/>
      <c r="X17" s="320"/>
      <c r="Y17" s="319"/>
      <c r="Z17" s="318"/>
      <c r="AA17" s="321"/>
      <c r="AB17" s="322"/>
      <c r="AC17" s="323"/>
      <c r="AD17" s="324"/>
      <c r="AE17" s="325">
        <v>0</v>
      </c>
      <c r="AF17" s="321"/>
      <c r="AG17" s="322"/>
      <c r="AH17" s="323">
        <v>0</v>
      </c>
      <c r="AI17" s="319"/>
      <c r="AJ17" s="325"/>
      <c r="AK17" s="321"/>
      <c r="AL17" s="322"/>
      <c r="AM17" s="323"/>
      <c r="AN17" s="319"/>
      <c r="AO17" s="326"/>
      <c r="AP17" s="321"/>
      <c r="AQ17" s="322"/>
      <c r="AR17" s="323">
        <v>0</v>
      </c>
      <c r="AS17" s="319"/>
      <c r="AT17" s="326">
        <v>0</v>
      </c>
      <c r="AU17" s="327"/>
      <c r="AV17" s="328"/>
      <c r="AW17" s="323"/>
      <c r="AX17" s="319"/>
      <c r="AY17" s="323">
        <f>SUM(AY86)</f>
        <v>3.37</v>
      </c>
      <c r="AZ17" s="319"/>
      <c r="BA17" s="319"/>
      <c r="BB17" s="819"/>
    </row>
    <row r="18" spans="1:54" ht="31.2">
      <c r="A18" s="902"/>
      <c r="B18" s="903"/>
      <c r="C18" s="904"/>
      <c r="D18" s="135" t="s">
        <v>37</v>
      </c>
      <c r="E18" s="632">
        <v>0</v>
      </c>
      <c r="F18" s="635"/>
      <c r="G18" s="329"/>
      <c r="H18" s="330"/>
      <c r="I18" s="330"/>
      <c r="J18" s="331"/>
      <c r="K18" s="332"/>
      <c r="L18" s="332"/>
      <c r="M18" s="263"/>
      <c r="N18" s="332"/>
      <c r="O18" s="332"/>
      <c r="P18" s="263"/>
      <c r="Q18" s="332"/>
      <c r="R18" s="332"/>
      <c r="S18" s="263"/>
      <c r="T18" s="332"/>
      <c r="U18" s="332"/>
      <c r="V18" s="263"/>
      <c r="W18" s="197"/>
      <c r="X18" s="197"/>
      <c r="Y18" s="263"/>
      <c r="Z18" s="333"/>
      <c r="AA18" s="260"/>
      <c r="AB18" s="334"/>
      <c r="AC18" s="335"/>
      <c r="AD18" s="336"/>
      <c r="AE18" s="337"/>
      <c r="AF18" s="260"/>
      <c r="AG18" s="334"/>
      <c r="AH18" s="335"/>
      <c r="AI18" s="338"/>
      <c r="AJ18" s="337"/>
      <c r="AK18" s="260"/>
      <c r="AL18" s="334"/>
      <c r="AM18" s="339"/>
      <c r="AN18" s="263"/>
      <c r="AO18" s="340"/>
      <c r="AP18" s="260"/>
      <c r="AQ18" s="334"/>
      <c r="AR18" s="339"/>
      <c r="AS18" s="263"/>
      <c r="AT18" s="340"/>
      <c r="AU18" s="266"/>
      <c r="AV18" s="341"/>
      <c r="AW18" s="339"/>
      <c r="AX18" s="263"/>
      <c r="AY18" s="339"/>
      <c r="AZ18" s="263"/>
      <c r="BA18" s="263"/>
      <c r="BB18" s="820"/>
    </row>
    <row r="19" spans="1:54" ht="52.5" customHeight="1">
      <c r="A19" s="902"/>
      <c r="B19" s="903"/>
      <c r="C19" s="904"/>
      <c r="D19" s="136" t="s">
        <v>2</v>
      </c>
      <c r="E19" s="632">
        <v>0</v>
      </c>
      <c r="F19" s="635"/>
      <c r="G19" s="329"/>
      <c r="H19" s="330"/>
      <c r="I19" s="330"/>
      <c r="J19" s="331"/>
      <c r="K19" s="342"/>
      <c r="L19" s="342"/>
      <c r="M19" s="268"/>
      <c r="N19" s="342"/>
      <c r="O19" s="342"/>
      <c r="P19" s="268"/>
      <c r="Q19" s="342"/>
      <c r="R19" s="342"/>
      <c r="S19" s="268"/>
      <c r="T19" s="342"/>
      <c r="U19" s="342"/>
      <c r="V19" s="268"/>
      <c r="W19" s="198"/>
      <c r="X19" s="198"/>
      <c r="Y19" s="268"/>
      <c r="Z19" s="333"/>
      <c r="AA19" s="272"/>
      <c r="AB19" s="275"/>
      <c r="AC19" s="335"/>
      <c r="AD19" s="343"/>
      <c r="AE19" s="337"/>
      <c r="AF19" s="272"/>
      <c r="AG19" s="275"/>
      <c r="AH19" s="335"/>
      <c r="AI19" s="338"/>
      <c r="AJ19" s="337"/>
      <c r="AK19" s="272"/>
      <c r="AL19" s="275"/>
      <c r="AM19" s="344"/>
      <c r="AN19" s="268"/>
      <c r="AO19" s="340"/>
      <c r="AP19" s="272"/>
      <c r="AQ19" s="275"/>
      <c r="AR19" s="344"/>
      <c r="AS19" s="268"/>
      <c r="AT19" s="340"/>
      <c r="AU19" s="272"/>
      <c r="AV19" s="275"/>
      <c r="AW19" s="344"/>
      <c r="AX19" s="268"/>
      <c r="AY19" s="344"/>
      <c r="AZ19" s="268"/>
      <c r="BA19" s="268"/>
      <c r="BB19" s="820"/>
    </row>
    <row r="20" spans="1:54" s="363" customFormat="1" ht="35.25" customHeight="1">
      <c r="A20" s="902"/>
      <c r="B20" s="903"/>
      <c r="C20" s="904"/>
      <c r="D20" s="184" t="s">
        <v>281</v>
      </c>
      <c r="E20" s="633">
        <f>SUM(E17)</f>
        <v>3.37</v>
      </c>
      <c r="F20" s="633">
        <f>SUM(F17)</f>
        <v>0</v>
      </c>
      <c r="G20" s="346">
        <f>SUM(F20/E20)</f>
        <v>0</v>
      </c>
      <c r="H20" s="347"/>
      <c r="I20" s="347"/>
      <c r="J20" s="348"/>
      <c r="K20" s="349"/>
      <c r="L20" s="349"/>
      <c r="M20" s="350"/>
      <c r="N20" s="349"/>
      <c r="O20" s="349"/>
      <c r="P20" s="350"/>
      <c r="Q20" s="349">
        <f>SUM(Q17)</f>
        <v>0</v>
      </c>
      <c r="R20" s="349">
        <v>0</v>
      </c>
      <c r="S20" s="350"/>
      <c r="T20" s="349">
        <f>SUM(T17)</f>
        <v>0</v>
      </c>
      <c r="U20" s="349">
        <v>0</v>
      </c>
      <c r="V20" s="350"/>
      <c r="W20" s="349"/>
      <c r="X20" s="349"/>
      <c r="Y20" s="351"/>
      <c r="Z20" s="352"/>
      <c r="AA20" s="353"/>
      <c r="AB20" s="354"/>
      <c r="AC20" s="355"/>
      <c r="AD20" s="356"/>
      <c r="AE20" s="357">
        <v>0</v>
      </c>
      <c r="AF20" s="353"/>
      <c r="AG20" s="354"/>
      <c r="AH20" s="355">
        <v>0</v>
      </c>
      <c r="AI20" s="358"/>
      <c r="AJ20" s="357">
        <f>SUM(AJ17)</f>
        <v>0</v>
      </c>
      <c r="AK20" s="353"/>
      <c r="AL20" s="354"/>
      <c r="AM20" s="359">
        <f>SUM(AM17)</f>
        <v>0</v>
      </c>
      <c r="AN20" s="351"/>
      <c r="AO20" s="360"/>
      <c r="AP20" s="353"/>
      <c r="AQ20" s="354"/>
      <c r="AR20" s="359"/>
      <c r="AS20" s="351"/>
      <c r="AT20" s="360">
        <v>0</v>
      </c>
      <c r="AU20" s="361"/>
      <c r="AV20" s="362"/>
      <c r="AW20" s="359"/>
      <c r="AX20" s="351"/>
      <c r="AY20" s="359">
        <f>SUM(AY17)</f>
        <v>3.37</v>
      </c>
      <c r="AZ20" s="351"/>
      <c r="BA20" s="351"/>
      <c r="BB20" s="820"/>
    </row>
    <row r="21" spans="1:54" ht="84" customHeight="1">
      <c r="A21" s="902"/>
      <c r="B21" s="903"/>
      <c r="C21" s="904"/>
      <c r="D21" s="546" t="s">
        <v>290</v>
      </c>
      <c r="E21" s="630">
        <v>0</v>
      </c>
      <c r="F21" s="630"/>
      <c r="G21" s="295"/>
      <c r="H21" s="364"/>
      <c r="I21" s="308"/>
      <c r="J21" s="298"/>
      <c r="K21" s="365"/>
      <c r="L21" s="366"/>
      <c r="M21" s="298"/>
      <c r="N21" s="365"/>
      <c r="O21" s="365"/>
      <c r="P21" s="298"/>
      <c r="Q21" s="365"/>
      <c r="R21" s="365"/>
      <c r="S21" s="298"/>
      <c r="T21" s="365"/>
      <c r="U21" s="365"/>
      <c r="V21" s="298"/>
      <c r="W21" s="365"/>
      <c r="X21" s="365"/>
      <c r="Y21" s="298"/>
      <c r="Z21" s="365"/>
      <c r="AA21" s="301"/>
      <c r="AB21" s="302"/>
      <c r="AC21" s="303"/>
      <c r="AD21" s="298"/>
      <c r="AE21" s="366"/>
      <c r="AF21" s="301"/>
      <c r="AG21" s="304"/>
      <c r="AH21" s="308"/>
      <c r="AI21" s="298"/>
      <c r="AJ21" s="659"/>
      <c r="AK21" s="301"/>
      <c r="AL21" s="302"/>
      <c r="AM21" s="298"/>
      <c r="AN21" s="298"/>
      <c r="AO21" s="367"/>
      <c r="AP21" s="301"/>
      <c r="AQ21" s="302"/>
      <c r="AR21" s="308"/>
      <c r="AS21" s="298"/>
      <c r="AT21" s="367"/>
      <c r="AU21" s="299"/>
      <c r="AV21" s="306"/>
      <c r="AW21" s="308"/>
      <c r="AX21" s="298"/>
      <c r="AY21" s="307"/>
      <c r="AZ21" s="298"/>
      <c r="BA21" s="298"/>
      <c r="BB21" s="820"/>
    </row>
    <row r="22" spans="1:54" ht="27.6">
      <c r="A22" s="902"/>
      <c r="B22" s="903"/>
      <c r="C22" s="904"/>
      <c r="D22" s="546" t="s">
        <v>282</v>
      </c>
      <c r="E22" s="630">
        <v>0</v>
      </c>
      <c r="F22" s="630"/>
      <c r="G22" s="295"/>
      <c r="H22" s="364"/>
      <c r="I22" s="308"/>
      <c r="J22" s="298"/>
      <c r="K22" s="365"/>
      <c r="L22" s="366"/>
      <c r="M22" s="298"/>
      <c r="N22" s="365"/>
      <c r="O22" s="365"/>
      <c r="P22" s="298"/>
      <c r="Q22" s="365"/>
      <c r="R22" s="365"/>
      <c r="S22" s="298"/>
      <c r="T22" s="365"/>
      <c r="U22" s="365"/>
      <c r="V22" s="298"/>
      <c r="W22" s="365"/>
      <c r="X22" s="365"/>
      <c r="Y22" s="298"/>
      <c r="Z22" s="365"/>
      <c r="AA22" s="301"/>
      <c r="AB22" s="302"/>
      <c r="AC22" s="303"/>
      <c r="AD22" s="298"/>
      <c r="AE22" s="366"/>
      <c r="AF22" s="301"/>
      <c r="AG22" s="304"/>
      <c r="AH22" s="308"/>
      <c r="AI22" s="298"/>
      <c r="AJ22" s="659"/>
      <c r="AK22" s="301"/>
      <c r="AL22" s="302"/>
      <c r="AM22" s="298"/>
      <c r="AN22" s="298"/>
      <c r="AO22" s="367"/>
      <c r="AP22" s="301"/>
      <c r="AQ22" s="302"/>
      <c r="AR22" s="308"/>
      <c r="AS22" s="298"/>
      <c r="AT22" s="367"/>
      <c r="AU22" s="299"/>
      <c r="AV22" s="306"/>
      <c r="AW22" s="308"/>
      <c r="AX22" s="298"/>
      <c r="AY22" s="307"/>
      <c r="AZ22" s="298"/>
      <c r="BA22" s="298"/>
      <c r="BB22" s="820"/>
    </row>
    <row r="23" spans="1:54" ht="27.6">
      <c r="A23" s="905"/>
      <c r="B23" s="906"/>
      <c r="C23" s="907"/>
      <c r="D23" s="547" t="s">
        <v>43</v>
      </c>
      <c r="E23" s="634">
        <v>0</v>
      </c>
      <c r="F23" s="634"/>
      <c r="G23" s="309"/>
      <c r="H23" s="368"/>
      <c r="I23" s="248"/>
      <c r="J23" s="197"/>
      <c r="K23" s="332"/>
      <c r="L23" s="369"/>
      <c r="M23" s="197"/>
      <c r="N23" s="332"/>
      <c r="O23" s="332"/>
      <c r="P23" s="197"/>
      <c r="Q23" s="332"/>
      <c r="R23" s="332"/>
      <c r="S23" s="197"/>
      <c r="T23" s="332"/>
      <c r="U23" s="332"/>
      <c r="V23" s="197"/>
      <c r="W23" s="332"/>
      <c r="X23" s="332"/>
      <c r="Y23" s="197"/>
      <c r="Z23" s="332"/>
      <c r="AA23" s="260"/>
      <c r="AB23" s="262"/>
      <c r="AC23" s="311"/>
      <c r="AD23" s="197"/>
      <c r="AE23" s="369"/>
      <c r="AF23" s="260"/>
      <c r="AG23" s="261"/>
      <c r="AH23" s="248"/>
      <c r="AI23" s="197"/>
      <c r="AJ23" s="659"/>
      <c r="AK23" s="260"/>
      <c r="AL23" s="262"/>
      <c r="AM23" s="197"/>
      <c r="AN23" s="197"/>
      <c r="AO23" s="265"/>
      <c r="AP23" s="260"/>
      <c r="AQ23" s="262"/>
      <c r="AR23" s="248"/>
      <c r="AS23" s="263"/>
      <c r="AT23" s="265"/>
      <c r="AU23" s="266"/>
      <c r="AV23" s="266"/>
      <c r="AW23" s="248"/>
      <c r="AX23" s="197"/>
      <c r="AY23" s="267"/>
      <c r="AZ23" s="197"/>
      <c r="BA23" s="197"/>
      <c r="BB23" s="820"/>
    </row>
    <row r="24" spans="1:54" ht="17.25" customHeight="1">
      <c r="A24" s="899" t="s">
        <v>289</v>
      </c>
      <c r="B24" s="900"/>
      <c r="C24" s="901"/>
      <c r="D24" s="171" t="s">
        <v>41</v>
      </c>
      <c r="E24" s="631">
        <f>SUM(E42+E121+E129-E86)</f>
        <v>50201.412999999993</v>
      </c>
      <c r="F24" s="636">
        <f>SUM(I24+L24+O24+R24+U24+X24+AC24+AH24+AM24+AR24+AW24+AZ24)</f>
        <v>4341.098</v>
      </c>
      <c r="G24" s="314">
        <f>SUM(F24/E24)</f>
        <v>8.6473621768375336E-2</v>
      </c>
      <c r="H24" s="370">
        <f>SUM(H42+H121+H129)</f>
        <v>977.97200000000009</v>
      </c>
      <c r="I24" s="370">
        <f>SUM(I42+I121+I129)</f>
        <v>977.97</v>
      </c>
      <c r="J24" s="319">
        <f>SUM(I24/H24)</f>
        <v>0.99999795495167543</v>
      </c>
      <c r="K24" s="318">
        <f>SUM(K42+K121+K129)</f>
        <v>3363.1279999999997</v>
      </c>
      <c r="L24" s="325">
        <f>SUM(L42+L121+L129)</f>
        <v>3363.1279999999997</v>
      </c>
      <c r="M24" s="319">
        <f>SUM(L24/K24)</f>
        <v>1</v>
      </c>
      <c r="N24" s="318">
        <f>SUM(N42+N121+N129)</f>
        <v>4986.0720000000001</v>
      </c>
      <c r="O24" s="318"/>
      <c r="P24" s="319">
        <f>SUM(O24/N24)</f>
        <v>0</v>
      </c>
      <c r="Q24" s="318">
        <f>SUM(Q35+Q121+Q129)</f>
        <v>3500</v>
      </c>
      <c r="R24" s="318"/>
      <c r="S24" s="319"/>
      <c r="T24" s="318">
        <f>SUM(T35+T121+T129)</f>
        <v>3122</v>
      </c>
      <c r="U24" s="318"/>
      <c r="V24" s="319">
        <f>SUM(U24/T24)</f>
        <v>0</v>
      </c>
      <c r="W24" s="318">
        <f>SUM(W42+W121+W131)</f>
        <v>3120</v>
      </c>
      <c r="X24" s="318">
        <f>SUM(X42+X121+X131)</f>
        <v>0</v>
      </c>
      <c r="Y24" s="319">
        <f>SUM(X24/W24)</f>
        <v>0</v>
      </c>
      <c r="Z24" s="318">
        <f>SUM(Z9-Z17)</f>
        <v>3920</v>
      </c>
      <c r="AA24" s="321"/>
      <c r="AB24" s="322"/>
      <c r="AC24" s="371">
        <f>SUM(AC12-AC17)</f>
        <v>0</v>
      </c>
      <c r="AD24" s="319">
        <f>SUM(AC24/Z24)</f>
        <v>0</v>
      </c>
      <c r="AE24" s="325">
        <f>SUM(AE42+AE121+AE131)</f>
        <v>3623</v>
      </c>
      <c r="AF24" s="321"/>
      <c r="AG24" s="328"/>
      <c r="AH24" s="313"/>
      <c r="AI24" s="319">
        <f>SUM(AH24/AE24)</f>
        <v>0</v>
      </c>
      <c r="AJ24" s="357">
        <f>SUM(AJ42+AJ121+AJ129)</f>
        <v>3325.08</v>
      </c>
      <c r="AK24" s="321"/>
      <c r="AL24" s="322"/>
      <c r="AM24" s="313">
        <f>SUM(AM42+AM121+AM129)</f>
        <v>0</v>
      </c>
      <c r="AN24" s="319">
        <f>SUM(AM24/AJ24)</f>
        <v>0</v>
      </c>
      <c r="AO24" s="326">
        <f>SUM(AO42+AO121+AO131)</f>
        <v>3173.5</v>
      </c>
      <c r="AP24" s="321"/>
      <c r="AQ24" s="322"/>
      <c r="AR24" s="313">
        <f>SUM(AR42+AR121+AR131)</f>
        <v>0</v>
      </c>
      <c r="AS24" s="575">
        <f>SUM(AR24/AO24)</f>
        <v>0</v>
      </c>
      <c r="AT24" s="326">
        <f>SUM(AT42+AT121+AT131)</f>
        <v>2778.5</v>
      </c>
      <c r="AU24" s="327"/>
      <c r="AV24" s="372"/>
      <c r="AW24" s="313">
        <f>SUM(AW42+AW121+AW131)</f>
        <v>0</v>
      </c>
      <c r="AX24" s="319">
        <f>SUM(AW24/AT24)</f>
        <v>0</v>
      </c>
      <c r="AY24" s="373">
        <f>SUM(AY121+AY129)</f>
        <v>13049.777999999997</v>
      </c>
      <c r="AZ24" s="313">
        <f>SUM(AZ121+AZ129)</f>
        <v>0</v>
      </c>
      <c r="BA24" s="319"/>
      <c r="BB24" s="908"/>
    </row>
    <row r="25" spans="1:54" ht="31.2">
      <c r="A25" s="902"/>
      <c r="B25" s="903"/>
      <c r="C25" s="904"/>
      <c r="D25" s="135" t="s">
        <v>37</v>
      </c>
      <c r="E25" s="635">
        <f>SUM(E43+E122)</f>
        <v>0</v>
      </c>
      <c r="F25" s="635"/>
      <c r="G25" s="329"/>
      <c r="H25" s="374"/>
      <c r="I25" s="374"/>
      <c r="J25" s="197"/>
      <c r="K25" s="333"/>
      <c r="L25" s="337"/>
      <c r="M25" s="197"/>
      <c r="N25" s="333"/>
      <c r="O25" s="333"/>
      <c r="P25" s="197"/>
      <c r="Q25" s="333"/>
      <c r="R25" s="333"/>
      <c r="S25" s="197"/>
      <c r="T25" s="333"/>
      <c r="U25" s="333"/>
      <c r="V25" s="197"/>
      <c r="W25" s="333"/>
      <c r="X25" s="333"/>
      <c r="Y25" s="197"/>
      <c r="Z25" s="333"/>
      <c r="AA25" s="260"/>
      <c r="AB25" s="262"/>
      <c r="AC25" s="375"/>
      <c r="AD25" s="197"/>
      <c r="AE25" s="337"/>
      <c r="AF25" s="260"/>
      <c r="AG25" s="261"/>
      <c r="AH25" s="192"/>
      <c r="AI25" s="338"/>
      <c r="AJ25" s="337"/>
      <c r="AK25" s="260"/>
      <c r="AL25" s="262"/>
      <c r="AM25" s="192"/>
      <c r="AN25" s="263"/>
      <c r="AO25" s="340"/>
      <c r="AP25" s="260"/>
      <c r="AQ25" s="262"/>
      <c r="AR25" s="192"/>
      <c r="AS25" s="338"/>
      <c r="AT25" s="340"/>
      <c r="AU25" s="266"/>
      <c r="AV25" s="266"/>
      <c r="AW25" s="248"/>
      <c r="AX25" s="197"/>
      <c r="AY25" s="376"/>
      <c r="AZ25" s="248"/>
      <c r="BA25" s="197"/>
      <c r="BB25" s="908"/>
    </row>
    <row r="26" spans="1:54" ht="57.75" customHeight="1">
      <c r="A26" s="902"/>
      <c r="B26" s="903"/>
      <c r="C26" s="904"/>
      <c r="D26" s="136" t="s">
        <v>2</v>
      </c>
      <c r="E26" s="635">
        <f>SUM(E44+E123)</f>
        <v>0</v>
      </c>
      <c r="F26" s="635"/>
      <c r="G26" s="329"/>
      <c r="H26" s="374"/>
      <c r="I26" s="374"/>
      <c r="J26" s="268"/>
      <c r="K26" s="333"/>
      <c r="L26" s="337"/>
      <c r="M26" s="268"/>
      <c r="N26" s="333"/>
      <c r="O26" s="333"/>
      <c r="P26" s="268"/>
      <c r="Q26" s="333"/>
      <c r="R26" s="333"/>
      <c r="S26" s="268"/>
      <c r="T26" s="333"/>
      <c r="U26" s="333"/>
      <c r="V26" s="268"/>
      <c r="W26" s="333"/>
      <c r="X26" s="333"/>
      <c r="Y26" s="268"/>
      <c r="Z26" s="333"/>
      <c r="AA26" s="272"/>
      <c r="AB26" s="275"/>
      <c r="AC26" s="375"/>
      <c r="AD26" s="268"/>
      <c r="AE26" s="337"/>
      <c r="AF26" s="272"/>
      <c r="AG26" s="273"/>
      <c r="AH26" s="192"/>
      <c r="AI26" s="338"/>
      <c r="AJ26" s="337"/>
      <c r="AK26" s="272"/>
      <c r="AL26" s="275"/>
      <c r="AM26" s="192"/>
      <c r="AN26" s="268"/>
      <c r="AO26" s="340"/>
      <c r="AP26" s="272"/>
      <c r="AQ26" s="275"/>
      <c r="AR26" s="576"/>
      <c r="AS26" s="577"/>
      <c r="AT26" s="340"/>
      <c r="AU26" s="272"/>
      <c r="AV26" s="277"/>
      <c r="AW26" s="274"/>
      <c r="AX26" s="268"/>
      <c r="AY26" s="376"/>
      <c r="AZ26" s="274"/>
      <c r="BA26" s="268"/>
      <c r="BB26" s="908"/>
    </row>
    <row r="27" spans="1:54" s="363" customFormat="1" ht="36" customHeight="1">
      <c r="A27" s="902"/>
      <c r="B27" s="903"/>
      <c r="C27" s="904"/>
      <c r="D27" s="184" t="s">
        <v>281</v>
      </c>
      <c r="E27" s="636">
        <f>SUM(E24)</f>
        <v>50201.412999999993</v>
      </c>
      <c r="F27" s="636">
        <f>SUM(F24)</f>
        <v>4341.098</v>
      </c>
      <c r="G27" s="346">
        <f>SUM(F27/E27)</f>
        <v>8.6473621768375336E-2</v>
      </c>
      <c r="H27" s="370">
        <f>SUM(H45+H124+H132-H20)</f>
        <v>977.97200000000009</v>
      </c>
      <c r="I27" s="370">
        <f>SUM(I45+I124+I132-I20)</f>
        <v>977.97</v>
      </c>
      <c r="J27" s="350">
        <f>SUM(I27/H27)</f>
        <v>0.99999795495167543</v>
      </c>
      <c r="K27" s="352">
        <f>SUM(K24)</f>
        <v>3363.1279999999997</v>
      </c>
      <c r="L27" s="352">
        <f>SUM(L24)</f>
        <v>3363.1279999999997</v>
      </c>
      <c r="M27" s="350">
        <f>SUM(L27/K27)</f>
        <v>1</v>
      </c>
      <c r="N27" s="352">
        <f>SUM(N24)</f>
        <v>4986.0720000000001</v>
      </c>
      <c r="O27" s="352">
        <f>SUM(O24)</f>
        <v>0</v>
      </c>
      <c r="P27" s="350">
        <f>SUM(O27/N27)</f>
        <v>0</v>
      </c>
      <c r="Q27" s="352">
        <f>SUM(Q24)</f>
        <v>3500</v>
      </c>
      <c r="R27" s="352">
        <f>SUM(R24)</f>
        <v>0</v>
      </c>
      <c r="S27" s="350"/>
      <c r="T27" s="318">
        <f>SUM(T24:T26)</f>
        <v>3122</v>
      </c>
      <c r="U27" s="352">
        <f>SUM(U24)</f>
        <v>0</v>
      </c>
      <c r="V27" s="350">
        <f>SUM(U27/T27)</f>
        <v>0</v>
      </c>
      <c r="W27" s="318">
        <f>SUM(W45+W124+W132)</f>
        <v>3120</v>
      </c>
      <c r="X27" s="352">
        <f>SUM(X24)</f>
        <v>0</v>
      </c>
      <c r="Y27" s="350">
        <f>SUM(X27/W27)</f>
        <v>0</v>
      </c>
      <c r="Z27" s="318">
        <f>SUM(Z24)</f>
        <v>3920</v>
      </c>
      <c r="AA27" s="378"/>
      <c r="AB27" s="350"/>
      <c r="AC27" s="379">
        <f>SUM(AC24)</f>
        <v>0</v>
      </c>
      <c r="AD27" s="350">
        <f>SUM(AC27/Z27)</f>
        <v>0</v>
      </c>
      <c r="AE27" s="357">
        <f>SUM(AE24)</f>
        <v>3623</v>
      </c>
      <c r="AF27" s="378"/>
      <c r="AG27" s="350"/>
      <c r="AH27" s="377">
        <f>SUM(AH24)</f>
        <v>0</v>
      </c>
      <c r="AI27" s="358">
        <f>SUM(AH27/AE27)</f>
        <v>0</v>
      </c>
      <c r="AJ27" s="357">
        <f>SUM(AJ24)</f>
        <v>3325.08</v>
      </c>
      <c r="AK27" s="378"/>
      <c r="AL27" s="350"/>
      <c r="AM27" s="345">
        <f>SUM(AM24)</f>
        <v>0</v>
      </c>
      <c r="AN27" s="350">
        <f>SUM(AM27/AJ27)</f>
        <v>0</v>
      </c>
      <c r="AO27" s="360">
        <f>SUM(AO24)</f>
        <v>3173.5</v>
      </c>
      <c r="AP27" s="378"/>
      <c r="AQ27" s="350"/>
      <c r="AR27" s="377">
        <f>SUM(AR24)</f>
        <v>0</v>
      </c>
      <c r="AS27" s="358">
        <f>SUM(AR27/AO27)</f>
        <v>0</v>
      </c>
      <c r="AT27" s="360">
        <f>SUM(AT24)</f>
        <v>2778.5</v>
      </c>
      <c r="AU27" s="378"/>
      <c r="AV27" s="350"/>
      <c r="AW27" s="377">
        <f>SUM(AW24:AW26)</f>
        <v>0</v>
      </c>
      <c r="AX27" s="358">
        <f>SUM(AW27/AT27)</f>
        <v>0</v>
      </c>
      <c r="AY27" s="380">
        <f>SUM(AY24)</f>
        <v>13049.777999999997</v>
      </c>
      <c r="AZ27" s="743"/>
      <c r="BA27" s="381"/>
      <c r="BB27" s="908"/>
    </row>
    <row r="28" spans="1:54" ht="84" customHeight="1">
      <c r="A28" s="902"/>
      <c r="B28" s="903"/>
      <c r="C28" s="904"/>
      <c r="D28" s="546" t="s">
        <v>290</v>
      </c>
      <c r="E28" s="630">
        <v>0</v>
      </c>
      <c r="F28" s="630"/>
      <c r="G28" s="295"/>
      <c r="H28" s="296"/>
      <c r="I28" s="297"/>
      <c r="J28" s="298"/>
      <c r="K28" s="297"/>
      <c r="L28" s="300"/>
      <c r="M28" s="298"/>
      <c r="N28" s="297"/>
      <c r="O28" s="297"/>
      <c r="P28" s="298"/>
      <c r="Q28" s="297"/>
      <c r="R28" s="297"/>
      <c r="S28" s="298"/>
      <c r="T28" s="297"/>
      <c r="U28" s="297"/>
      <c r="V28" s="298"/>
      <c r="W28" s="297"/>
      <c r="X28" s="297"/>
      <c r="Y28" s="298"/>
      <c r="Z28" s="297"/>
      <c r="AA28" s="301"/>
      <c r="AB28" s="302"/>
      <c r="AC28" s="303"/>
      <c r="AD28" s="298"/>
      <c r="AE28" s="300"/>
      <c r="AF28" s="301"/>
      <c r="AG28" s="304"/>
      <c r="AH28" s="298"/>
      <c r="AI28" s="298"/>
      <c r="AJ28" s="300"/>
      <c r="AK28" s="301"/>
      <c r="AL28" s="302"/>
      <c r="AM28" s="298"/>
      <c r="AN28" s="298"/>
      <c r="AO28" s="305"/>
      <c r="AP28" s="301"/>
      <c r="AQ28" s="302"/>
      <c r="AR28" s="298"/>
      <c r="AS28" s="298"/>
      <c r="AT28" s="305"/>
      <c r="AU28" s="299"/>
      <c r="AV28" s="306"/>
      <c r="AW28" s="298"/>
      <c r="AX28" s="298"/>
      <c r="AY28" s="376">
        <f>SUM(AY13-AY21)</f>
        <v>0</v>
      </c>
      <c r="AZ28" s="298"/>
      <c r="BA28" s="298"/>
      <c r="BB28" s="908"/>
    </row>
    <row r="29" spans="1:54" ht="31.2">
      <c r="A29" s="902"/>
      <c r="B29" s="903"/>
      <c r="C29" s="904"/>
      <c r="D29" s="201" t="s">
        <v>282</v>
      </c>
      <c r="E29" s="630">
        <v>0</v>
      </c>
      <c r="F29" s="630"/>
      <c r="G29" s="295"/>
      <c r="H29" s="296"/>
      <c r="I29" s="297"/>
      <c r="J29" s="298"/>
      <c r="K29" s="297"/>
      <c r="L29" s="300"/>
      <c r="M29" s="298"/>
      <c r="N29" s="297"/>
      <c r="O29" s="297"/>
      <c r="P29" s="298"/>
      <c r="Q29" s="297"/>
      <c r="R29" s="297"/>
      <c r="S29" s="298"/>
      <c r="T29" s="297"/>
      <c r="U29" s="297"/>
      <c r="V29" s="298"/>
      <c r="W29" s="297"/>
      <c r="X29" s="297"/>
      <c r="Y29" s="298"/>
      <c r="Z29" s="297"/>
      <c r="AA29" s="301"/>
      <c r="AB29" s="302"/>
      <c r="AC29" s="303"/>
      <c r="AD29" s="298"/>
      <c r="AE29" s="300"/>
      <c r="AF29" s="301"/>
      <c r="AG29" s="304"/>
      <c r="AH29" s="298"/>
      <c r="AI29" s="298"/>
      <c r="AJ29" s="300"/>
      <c r="AK29" s="301"/>
      <c r="AL29" s="302"/>
      <c r="AM29" s="298"/>
      <c r="AN29" s="298"/>
      <c r="AO29" s="305"/>
      <c r="AP29" s="301"/>
      <c r="AQ29" s="302"/>
      <c r="AR29" s="298"/>
      <c r="AS29" s="298"/>
      <c r="AT29" s="305"/>
      <c r="AU29" s="299"/>
      <c r="AV29" s="306"/>
      <c r="AW29" s="298"/>
      <c r="AX29" s="298"/>
      <c r="AY29" s="376">
        <f>SUM(AY14-AY22)</f>
        <v>0</v>
      </c>
      <c r="AZ29" s="298"/>
      <c r="BA29" s="298"/>
      <c r="BB29" s="908"/>
    </row>
    <row r="30" spans="1:54" ht="31.2">
      <c r="A30" s="905"/>
      <c r="B30" s="906"/>
      <c r="C30" s="907"/>
      <c r="D30" s="135" t="s">
        <v>43</v>
      </c>
      <c r="E30" s="628">
        <v>0</v>
      </c>
      <c r="F30" s="628"/>
      <c r="G30" s="382"/>
      <c r="H30" s="309"/>
      <c r="I30" s="197"/>
      <c r="J30" s="263"/>
      <c r="K30" s="197"/>
      <c r="L30" s="310"/>
      <c r="M30" s="263"/>
      <c r="N30" s="197"/>
      <c r="O30" s="197"/>
      <c r="P30" s="263"/>
      <c r="Q30" s="197"/>
      <c r="R30" s="197"/>
      <c r="S30" s="263"/>
      <c r="T30" s="197"/>
      <c r="U30" s="197"/>
      <c r="V30" s="263"/>
      <c r="W30" s="197"/>
      <c r="X30" s="197"/>
      <c r="Y30" s="263"/>
      <c r="Z30" s="197"/>
      <c r="AA30" s="260"/>
      <c r="AB30" s="334"/>
      <c r="AC30" s="311"/>
      <c r="AD30" s="263"/>
      <c r="AE30" s="310"/>
      <c r="AF30" s="260"/>
      <c r="AG30" s="341"/>
      <c r="AH30" s="263"/>
      <c r="AI30" s="263"/>
      <c r="AJ30" s="310"/>
      <c r="AK30" s="260"/>
      <c r="AL30" s="334"/>
      <c r="AM30" s="263"/>
      <c r="AN30" s="263"/>
      <c r="AO30" s="312"/>
      <c r="AP30" s="260"/>
      <c r="AQ30" s="334"/>
      <c r="AR30" s="263"/>
      <c r="AS30" s="263"/>
      <c r="AT30" s="312"/>
      <c r="AU30" s="266"/>
      <c r="AV30" s="383"/>
      <c r="AW30" s="263"/>
      <c r="AX30" s="263"/>
      <c r="AY30" s="376">
        <f>SUM(AY15-AY23)</f>
        <v>0</v>
      </c>
      <c r="AZ30" s="263"/>
      <c r="BA30" s="263"/>
      <c r="BB30" s="909"/>
    </row>
    <row r="31" spans="1:54">
      <c r="A31" s="919" t="s">
        <v>299</v>
      </c>
      <c r="B31" s="920"/>
      <c r="C31" s="920"/>
      <c r="D31" s="920"/>
      <c r="E31" s="921"/>
      <c r="F31" s="921"/>
      <c r="G31" s="921"/>
      <c r="H31" s="921"/>
      <c r="I31" s="921"/>
      <c r="J31" s="921"/>
      <c r="K31" s="921"/>
      <c r="L31" s="921"/>
      <c r="M31" s="921"/>
      <c r="N31" s="921"/>
      <c r="O31" s="921"/>
      <c r="P31" s="921"/>
      <c r="Q31" s="921"/>
      <c r="R31" s="921"/>
      <c r="S31" s="921"/>
      <c r="T31" s="921"/>
      <c r="U31" s="921"/>
      <c r="V31" s="921"/>
      <c r="W31" s="921"/>
      <c r="X31" s="921"/>
      <c r="Y31" s="921"/>
      <c r="Z31" s="921"/>
      <c r="AA31" s="921"/>
      <c r="AB31" s="921"/>
      <c r="AC31" s="921"/>
      <c r="AD31" s="921"/>
      <c r="AE31" s="921"/>
      <c r="AF31" s="921"/>
      <c r="AG31" s="921"/>
      <c r="AH31" s="921"/>
      <c r="AI31" s="921"/>
      <c r="AJ31" s="921"/>
      <c r="AK31" s="921"/>
      <c r="AL31" s="921"/>
      <c r="AM31" s="921"/>
      <c r="AN31" s="921"/>
      <c r="AO31" s="921"/>
      <c r="AP31" s="921"/>
      <c r="AQ31" s="921"/>
      <c r="AR31" s="921"/>
      <c r="AS31" s="921"/>
      <c r="AT31" s="921"/>
      <c r="AU31" s="921"/>
      <c r="AV31" s="921"/>
      <c r="AW31" s="921"/>
      <c r="AX31" s="921"/>
      <c r="AY31" s="921"/>
      <c r="AZ31" s="921"/>
      <c r="BA31" s="921"/>
      <c r="BB31" s="922"/>
    </row>
    <row r="32" spans="1:54" s="384" customFormat="1" ht="20.25" customHeight="1">
      <c r="A32" s="919" t="s">
        <v>308</v>
      </c>
      <c r="B32" s="920"/>
      <c r="C32" s="920"/>
      <c r="D32" s="920"/>
      <c r="E32" s="920"/>
      <c r="F32" s="920"/>
      <c r="G32" s="920"/>
      <c r="H32" s="920"/>
      <c r="I32" s="920"/>
      <c r="J32" s="920"/>
      <c r="K32" s="920"/>
      <c r="L32" s="920"/>
      <c r="M32" s="920"/>
      <c r="N32" s="920"/>
      <c r="O32" s="920"/>
      <c r="P32" s="920"/>
      <c r="Q32" s="920"/>
      <c r="R32" s="920"/>
      <c r="S32" s="920"/>
      <c r="T32" s="920"/>
      <c r="U32" s="920"/>
      <c r="V32" s="920"/>
      <c r="W32" s="920"/>
      <c r="X32" s="920"/>
      <c r="Y32" s="920"/>
      <c r="Z32" s="920"/>
      <c r="AA32" s="920"/>
      <c r="AB32" s="920"/>
      <c r="AC32" s="920"/>
      <c r="AD32" s="920"/>
      <c r="AE32" s="920"/>
      <c r="AF32" s="920"/>
      <c r="AG32" s="920"/>
      <c r="AH32" s="920"/>
      <c r="AI32" s="920"/>
      <c r="AJ32" s="920"/>
      <c r="AK32" s="920"/>
      <c r="AL32" s="920"/>
      <c r="AM32" s="920"/>
      <c r="AN32" s="920"/>
      <c r="AO32" s="920"/>
      <c r="AP32" s="920"/>
      <c r="AQ32" s="920"/>
      <c r="AR32" s="920"/>
      <c r="AS32" s="920"/>
      <c r="AT32" s="920"/>
      <c r="AU32" s="920"/>
      <c r="AV32" s="920"/>
      <c r="AW32" s="920"/>
      <c r="AX32" s="920"/>
      <c r="AY32" s="920"/>
      <c r="AZ32" s="920"/>
      <c r="BA32" s="920"/>
      <c r="BB32" s="928"/>
    </row>
    <row r="33" spans="1:54" s="384" customFormat="1" ht="20.25" customHeight="1">
      <c r="A33" s="923" t="s">
        <v>309</v>
      </c>
      <c r="B33" s="921"/>
      <c r="C33" s="921"/>
      <c r="D33" s="921"/>
      <c r="E33" s="921"/>
      <c r="F33" s="921"/>
      <c r="G33" s="921"/>
      <c r="H33" s="921"/>
      <c r="I33" s="921"/>
      <c r="J33" s="921"/>
      <c r="K33" s="921"/>
      <c r="L33" s="921"/>
      <c r="M33" s="921"/>
      <c r="N33" s="921"/>
      <c r="O33" s="921"/>
      <c r="P33" s="921"/>
      <c r="Q33" s="921"/>
      <c r="R33" s="921"/>
      <c r="S33" s="921"/>
      <c r="T33" s="921"/>
      <c r="U33" s="921"/>
      <c r="V33" s="921"/>
      <c r="W33" s="921"/>
      <c r="X33" s="921"/>
      <c r="Y33" s="921"/>
      <c r="Z33" s="921"/>
      <c r="AA33" s="921"/>
      <c r="AB33" s="921"/>
      <c r="AC33" s="921"/>
      <c r="AD33" s="921"/>
      <c r="AE33" s="921"/>
      <c r="AF33" s="921"/>
      <c r="AG33" s="921"/>
      <c r="AH33" s="921"/>
      <c r="AI33" s="921"/>
      <c r="AJ33" s="921"/>
      <c r="AK33" s="921"/>
      <c r="AL33" s="921"/>
      <c r="AM33" s="921"/>
      <c r="AN33" s="921"/>
      <c r="AO33" s="921"/>
      <c r="AP33" s="921"/>
      <c r="AQ33" s="921"/>
      <c r="AR33" s="921"/>
      <c r="AS33" s="921"/>
      <c r="AT33" s="921"/>
      <c r="AU33" s="921"/>
      <c r="AV33" s="921"/>
      <c r="AW33" s="921"/>
      <c r="AX33" s="921"/>
      <c r="AY33" s="921"/>
      <c r="AZ33" s="921"/>
      <c r="BA33" s="921"/>
      <c r="BB33" s="924"/>
    </row>
    <row r="34" spans="1:54" s="384" customFormat="1" ht="19.649999999999999" customHeight="1">
      <c r="A34" s="925" t="s">
        <v>300</v>
      </c>
      <c r="B34" s="926"/>
      <c r="C34" s="926"/>
      <c r="D34" s="926"/>
      <c r="E34" s="926"/>
      <c r="F34" s="926"/>
      <c r="G34" s="926"/>
      <c r="H34" s="926"/>
      <c r="I34" s="926"/>
      <c r="J34" s="926"/>
      <c r="K34" s="926"/>
      <c r="L34" s="926"/>
      <c r="M34" s="926"/>
      <c r="N34" s="926"/>
      <c r="O34" s="926"/>
      <c r="P34" s="926"/>
      <c r="Q34" s="926"/>
      <c r="R34" s="926"/>
      <c r="S34" s="926"/>
      <c r="T34" s="926"/>
      <c r="U34" s="926"/>
      <c r="V34" s="926"/>
      <c r="W34" s="926"/>
      <c r="X34" s="926"/>
      <c r="Y34" s="926"/>
      <c r="Z34" s="926"/>
      <c r="AA34" s="926"/>
      <c r="AB34" s="926"/>
      <c r="AC34" s="926"/>
      <c r="AD34" s="926"/>
      <c r="AE34" s="926"/>
      <c r="AF34" s="926"/>
      <c r="AG34" s="926"/>
      <c r="AH34" s="926"/>
      <c r="AI34" s="926"/>
      <c r="AJ34" s="926"/>
      <c r="AK34" s="926"/>
      <c r="AL34" s="926"/>
      <c r="AM34" s="926"/>
      <c r="AN34" s="926"/>
      <c r="AO34" s="926"/>
      <c r="AP34" s="926"/>
      <c r="AQ34" s="926"/>
      <c r="AR34" s="926"/>
      <c r="AS34" s="926"/>
      <c r="AT34" s="926"/>
      <c r="AU34" s="926"/>
      <c r="AV34" s="926"/>
      <c r="AW34" s="926"/>
      <c r="AX34" s="926"/>
      <c r="AY34" s="926"/>
      <c r="AZ34" s="926"/>
      <c r="BA34" s="926"/>
      <c r="BB34" s="927"/>
    </row>
    <row r="35" spans="1:54" ht="18.899999999999999" customHeight="1">
      <c r="A35" s="825" t="s">
        <v>261</v>
      </c>
      <c r="B35" s="828" t="s">
        <v>301</v>
      </c>
      <c r="C35" s="828" t="s">
        <v>302</v>
      </c>
      <c r="D35" s="172" t="s">
        <v>41</v>
      </c>
      <c r="E35" s="637">
        <v>4332</v>
      </c>
      <c r="F35" s="641">
        <f>SUM(I35+L35+O35+R35+U35+X35+AC35+AH35+AM35+AR35+AW35+AZ35)</f>
        <v>812.55</v>
      </c>
      <c r="G35" s="386">
        <f>SUM(F35/E35)</f>
        <v>0.18756925207756231</v>
      </c>
      <c r="H35" s="583"/>
      <c r="I35" s="391"/>
      <c r="J35" s="388"/>
      <c r="K35" s="389">
        <v>812.55</v>
      </c>
      <c r="L35" s="389">
        <v>812.55</v>
      </c>
      <c r="M35" s="388">
        <f>SUM(L35/K35)</f>
        <v>1</v>
      </c>
      <c r="N35" s="389">
        <v>2437.4499999999998</v>
      </c>
      <c r="O35" s="389"/>
      <c r="P35" s="390"/>
      <c r="Q35" s="642"/>
      <c r="R35" s="642"/>
      <c r="S35" s="388"/>
      <c r="T35" s="606"/>
      <c r="U35" s="387"/>
      <c r="V35" s="388"/>
      <c r="W35" s="391"/>
      <c r="X35" s="485"/>
      <c r="Y35" s="388"/>
      <c r="Z35" s="389"/>
      <c r="AA35" s="392"/>
      <c r="AB35" s="393"/>
      <c r="AC35" s="389"/>
      <c r="AD35" s="394"/>
      <c r="AE35" s="387"/>
      <c r="AF35" s="392"/>
      <c r="AG35" s="393"/>
      <c r="AH35" s="566"/>
      <c r="AI35" s="394"/>
      <c r="AJ35" s="391"/>
      <c r="AK35" s="392"/>
      <c r="AL35" s="393"/>
      <c r="AM35" s="566"/>
      <c r="AN35" s="394"/>
      <c r="AO35" s="387">
        <v>0</v>
      </c>
      <c r="AP35" s="396"/>
      <c r="AQ35" s="393"/>
      <c r="AR35" s="388"/>
      <c r="AS35" s="388"/>
      <c r="AT35" s="391"/>
      <c r="AU35" s="397"/>
      <c r="AV35" s="393"/>
      <c r="AW35" s="395"/>
      <c r="AX35" s="394"/>
      <c r="AY35" s="642"/>
      <c r="AZ35" s="728"/>
      <c r="BA35" s="394"/>
      <c r="BB35" s="822"/>
    </row>
    <row r="36" spans="1:54" ht="31.2">
      <c r="A36" s="826"/>
      <c r="B36" s="829"/>
      <c r="C36" s="829"/>
      <c r="D36" s="137" t="s">
        <v>37</v>
      </c>
      <c r="E36" s="628">
        <v>0</v>
      </c>
      <c r="F36" s="644">
        <f t="shared" ref="F36:F44" si="0">SUM(I36+L36+O36+R36+U36+X36+AC36+AH36+AM36+AR36+AW36+AZ36)</f>
        <v>0</v>
      </c>
      <c r="G36" s="382"/>
      <c r="H36" s="549"/>
      <c r="I36" s="332"/>
      <c r="J36" s="263"/>
      <c r="K36" s="197"/>
      <c r="L36" s="197"/>
      <c r="M36" s="263"/>
      <c r="N36" s="197"/>
      <c r="O36" s="197"/>
      <c r="P36" s="383"/>
      <c r="Q36" s="628"/>
      <c r="R36" s="628"/>
      <c r="S36" s="263"/>
      <c r="T36" s="607"/>
      <c r="U36" s="197"/>
      <c r="V36" s="263"/>
      <c r="W36" s="332"/>
      <c r="X36" s="484"/>
      <c r="Y36" s="263"/>
      <c r="Z36" s="332"/>
      <c r="AA36" s="260"/>
      <c r="AB36" s="341"/>
      <c r="AC36" s="248"/>
      <c r="AD36" s="383"/>
      <c r="AE36" s="197"/>
      <c r="AF36" s="260"/>
      <c r="AG36" s="341"/>
      <c r="AH36" s="458"/>
      <c r="AI36" s="383"/>
      <c r="AJ36" s="332">
        <v>0</v>
      </c>
      <c r="AK36" s="260"/>
      <c r="AL36" s="341"/>
      <c r="AM36" s="458"/>
      <c r="AN36" s="383"/>
      <c r="AO36" s="197">
        <v>0</v>
      </c>
      <c r="AP36" s="262"/>
      <c r="AQ36" s="341"/>
      <c r="AR36" s="197"/>
      <c r="AS36" s="197"/>
      <c r="AT36" s="332">
        <v>0</v>
      </c>
      <c r="AU36" s="266"/>
      <c r="AV36" s="341"/>
      <c r="AW36" s="336"/>
      <c r="AX36" s="383"/>
      <c r="AY36" s="628"/>
      <c r="AZ36" s="673"/>
      <c r="BA36" s="383"/>
      <c r="BB36" s="823"/>
    </row>
    <row r="37" spans="1:54" ht="52.5" customHeight="1">
      <c r="A37" s="826"/>
      <c r="B37" s="829"/>
      <c r="C37" s="829"/>
      <c r="D37" s="138" t="s">
        <v>2</v>
      </c>
      <c r="E37" s="632">
        <v>0</v>
      </c>
      <c r="F37" s="644">
        <f t="shared" si="0"/>
        <v>0</v>
      </c>
      <c r="G37" s="399"/>
      <c r="H37" s="550"/>
      <c r="I37" s="342"/>
      <c r="J37" s="263"/>
      <c r="K37" s="198"/>
      <c r="L37" s="198"/>
      <c r="M37" s="263"/>
      <c r="N37" s="198"/>
      <c r="O37" s="198"/>
      <c r="P37" s="400"/>
      <c r="Q37" s="632"/>
      <c r="R37" s="632"/>
      <c r="S37" s="268"/>
      <c r="T37" s="608"/>
      <c r="U37" s="198"/>
      <c r="V37" s="268"/>
      <c r="W37" s="342"/>
      <c r="X37" s="559"/>
      <c r="Y37" s="268"/>
      <c r="Z37" s="342"/>
      <c r="AA37" s="272"/>
      <c r="AB37" s="273"/>
      <c r="AC37" s="274"/>
      <c r="AD37" s="400"/>
      <c r="AE37" s="198"/>
      <c r="AF37" s="272"/>
      <c r="AG37" s="273"/>
      <c r="AH37" s="462"/>
      <c r="AI37" s="400"/>
      <c r="AJ37" s="342">
        <v>0</v>
      </c>
      <c r="AK37" s="272"/>
      <c r="AL37" s="273"/>
      <c r="AM37" s="462"/>
      <c r="AN37" s="400"/>
      <c r="AO37" s="198">
        <v>0</v>
      </c>
      <c r="AP37" s="402"/>
      <c r="AQ37" s="273"/>
      <c r="AR37" s="268"/>
      <c r="AS37" s="268"/>
      <c r="AT37" s="342">
        <v>0</v>
      </c>
      <c r="AU37" s="403"/>
      <c r="AV37" s="273"/>
      <c r="AW37" s="343"/>
      <c r="AX37" s="400"/>
      <c r="AY37" s="632"/>
      <c r="AZ37" s="674"/>
      <c r="BA37" s="400"/>
      <c r="BB37" s="823"/>
    </row>
    <row r="38" spans="1:54" s="418" customFormat="1" ht="33" customHeight="1">
      <c r="A38" s="826"/>
      <c r="B38" s="829"/>
      <c r="C38" s="829"/>
      <c r="D38" s="185" t="s">
        <v>281</v>
      </c>
      <c r="E38" s="638">
        <f>SUM(E35)</f>
        <v>4332</v>
      </c>
      <c r="F38" s="641">
        <f>SUM(I38+L38+O38+R38+U38+X38+AC38+AH38+AM38+AR38+AW38+AZ38)</f>
        <v>812.55</v>
      </c>
      <c r="G38" s="406">
        <f>SUM(F38/E38)</f>
        <v>0.18756925207756231</v>
      </c>
      <c r="H38" s="586">
        <f>SUM(H35:H37)</f>
        <v>0</v>
      </c>
      <c r="I38" s="411">
        <f>SUM(I35:I37)</f>
        <v>0</v>
      </c>
      <c r="J38" s="408"/>
      <c r="K38" s="405">
        <f>SUM(K35)</f>
        <v>812.55</v>
      </c>
      <c r="L38" s="405">
        <f>SUM(L35)</f>
        <v>812.55</v>
      </c>
      <c r="M38" s="408">
        <f>SUM(L38/K38)</f>
        <v>1</v>
      </c>
      <c r="N38" s="587">
        <f>SUM(N35:N37)</f>
        <v>2437.4499999999998</v>
      </c>
      <c r="O38" s="405">
        <v>0</v>
      </c>
      <c r="P38" s="409"/>
      <c r="Q38" s="660">
        <f>SUM(Q35:Q37)</f>
        <v>0</v>
      </c>
      <c r="R38" s="638">
        <f>SUM(R35:R37)</f>
        <v>0</v>
      </c>
      <c r="S38" s="410"/>
      <c r="T38" s="588">
        <f>SUM(T35:T37)</f>
        <v>0</v>
      </c>
      <c r="U38" s="407"/>
      <c r="V38" s="410"/>
      <c r="W38" s="411"/>
      <c r="X38" s="560"/>
      <c r="Y38" s="410"/>
      <c r="Z38" s="411">
        <f>SUM(Z35)</f>
        <v>0</v>
      </c>
      <c r="AA38" s="412"/>
      <c r="AB38" s="413"/>
      <c r="AC38" s="405">
        <f>SUM(AC35)</f>
        <v>0</v>
      </c>
      <c r="AD38" s="414"/>
      <c r="AE38" s="405"/>
      <c r="AF38" s="412"/>
      <c r="AG38" s="413"/>
      <c r="AH38" s="466"/>
      <c r="AI38" s="414"/>
      <c r="AJ38" s="411">
        <f>SUM(AJ35)</f>
        <v>0</v>
      </c>
      <c r="AK38" s="412"/>
      <c r="AL38" s="413"/>
      <c r="AM38" s="466">
        <f>SUM(AM35)</f>
        <v>0</v>
      </c>
      <c r="AN38" s="414"/>
      <c r="AO38" s="407">
        <v>0</v>
      </c>
      <c r="AP38" s="412"/>
      <c r="AQ38" s="413"/>
      <c r="AR38" s="415"/>
      <c r="AS38" s="414"/>
      <c r="AT38" s="411">
        <f>SUM(AT35)</f>
        <v>0</v>
      </c>
      <c r="AU38" s="412"/>
      <c r="AV38" s="413"/>
      <c r="AW38" s="415"/>
      <c r="AX38" s="414"/>
      <c r="AY38" s="642"/>
      <c r="AZ38" s="728"/>
      <c r="BA38" s="417"/>
      <c r="BB38" s="823"/>
    </row>
    <row r="39" spans="1:54" ht="19.649999999999999" customHeight="1">
      <c r="A39" s="826"/>
      <c r="B39" s="829"/>
      <c r="C39" s="829"/>
      <c r="D39" s="201" t="s">
        <v>290</v>
      </c>
      <c r="E39" s="630">
        <v>0</v>
      </c>
      <c r="F39" s="644">
        <f t="shared" si="0"/>
        <v>0</v>
      </c>
      <c r="G39" s="295"/>
      <c r="H39" s="584">
        <v>0</v>
      </c>
      <c r="I39" s="297">
        <v>0</v>
      </c>
      <c r="J39" s="263"/>
      <c r="K39" s="297">
        <v>0</v>
      </c>
      <c r="L39" s="297">
        <v>0</v>
      </c>
      <c r="M39" s="263"/>
      <c r="N39" s="297">
        <v>0</v>
      </c>
      <c r="O39" s="297">
        <v>0</v>
      </c>
      <c r="P39" s="306"/>
      <c r="Q39" s="308">
        <v>0</v>
      </c>
      <c r="R39" s="308"/>
      <c r="S39" s="298"/>
      <c r="T39" s="365">
        <v>0</v>
      </c>
      <c r="U39" s="297"/>
      <c r="V39" s="298"/>
      <c r="W39" s="365">
        <v>0</v>
      </c>
      <c r="X39" s="561">
        <v>0</v>
      </c>
      <c r="Y39" s="298"/>
      <c r="Z39" s="365">
        <v>0</v>
      </c>
      <c r="AA39" s="301"/>
      <c r="AB39" s="304"/>
      <c r="AC39" s="308"/>
      <c r="AD39" s="306"/>
      <c r="AE39" s="308">
        <v>0</v>
      </c>
      <c r="AF39" s="301"/>
      <c r="AG39" s="304"/>
      <c r="AH39" s="496"/>
      <c r="AI39" s="306"/>
      <c r="AJ39" s="365">
        <v>0</v>
      </c>
      <c r="AK39" s="301"/>
      <c r="AL39" s="304"/>
      <c r="AM39" s="496"/>
      <c r="AN39" s="306"/>
      <c r="AO39" s="297">
        <v>0</v>
      </c>
      <c r="AP39" s="301"/>
      <c r="AQ39" s="304"/>
      <c r="AR39" s="420"/>
      <c r="AS39" s="306"/>
      <c r="AT39" s="365">
        <v>0</v>
      </c>
      <c r="AU39" s="299"/>
      <c r="AV39" s="304"/>
      <c r="AW39" s="420"/>
      <c r="AX39" s="306"/>
      <c r="AY39" s="630">
        <v>0</v>
      </c>
      <c r="AZ39" s="729"/>
      <c r="BA39" s="306"/>
      <c r="BB39" s="823"/>
    </row>
    <row r="40" spans="1:54" ht="19.649999999999999" customHeight="1">
      <c r="A40" s="826"/>
      <c r="B40" s="829"/>
      <c r="C40" s="829"/>
      <c r="D40" s="201" t="s">
        <v>282</v>
      </c>
      <c r="E40" s="630">
        <v>0</v>
      </c>
      <c r="F40" s="644">
        <f t="shared" si="0"/>
        <v>0</v>
      </c>
      <c r="G40" s="295"/>
      <c r="H40" s="584">
        <v>0</v>
      </c>
      <c r="I40" s="297">
        <v>0</v>
      </c>
      <c r="J40" s="263"/>
      <c r="K40" s="297">
        <v>0</v>
      </c>
      <c r="L40" s="297">
        <v>0</v>
      </c>
      <c r="M40" s="263"/>
      <c r="N40" s="297">
        <v>0</v>
      </c>
      <c r="O40" s="297">
        <v>0</v>
      </c>
      <c r="P40" s="306"/>
      <c r="Q40" s="308">
        <v>0</v>
      </c>
      <c r="R40" s="308"/>
      <c r="S40" s="298"/>
      <c r="T40" s="365">
        <v>0</v>
      </c>
      <c r="U40" s="297"/>
      <c r="V40" s="298"/>
      <c r="W40" s="365">
        <v>0</v>
      </c>
      <c r="X40" s="561">
        <v>0</v>
      </c>
      <c r="Y40" s="298"/>
      <c r="Z40" s="365">
        <v>0</v>
      </c>
      <c r="AA40" s="301"/>
      <c r="AB40" s="304"/>
      <c r="AC40" s="308"/>
      <c r="AD40" s="306"/>
      <c r="AE40" s="308">
        <v>0</v>
      </c>
      <c r="AF40" s="301"/>
      <c r="AG40" s="304"/>
      <c r="AH40" s="496"/>
      <c r="AI40" s="306"/>
      <c r="AJ40" s="365">
        <v>0</v>
      </c>
      <c r="AK40" s="301"/>
      <c r="AL40" s="304"/>
      <c r="AM40" s="496"/>
      <c r="AN40" s="306"/>
      <c r="AO40" s="297">
        <v>0</v>
      </c>
      <c r="AP40" s="301"/>
      <c r="AQ40" s="304"/>
      <c r="AR40" s="420"/>
      <c r="AS40" s="306"/>
      <c r="AT40" s="365">
        <v>0</v>
      </c>
      <c r="AU40" s="299"/>
      <c r="AV40" s="304"/>
      <c r="AW40" s="420"/>
      <c r="AX40" s="306"/>
      <c r="AY40" s="630">
        <v>0</v>
      </c>
      <c r="AZ40" s="729"/>
      <c r="BA40" s="306"/>
      <c r="BB40" s="823"/>
    </row>
    <row r="41" spans="1:54" ht="19.649999999999999" customHeight="1">
      <c r="A41" s="827"/>
      <c r="B41" s="830"/>
      <c r="C41" s="830"/>
      <c r="D41" s="135" t="s">
        <v>43</v>
      </c>
      <c r="E41" s="628">
        <v>0</v>
      </c>
      <c r="F41" s="644">
        <f t="shared" si="0"/>
        <v>0</v>
      </c>
      <c r="G41" s="382"/>
      <c r="H41" s="549">
        <v>0</v>
      </c>
      <c r="I41" s="197">
        <v>0</v>
      </c>
      <c r="J41" s="263"/>
      <c r="K41" s="197">
        <v>0</v>
      </c>
      <c r="L41" s="197">
        <v>0</v>
      </c>
      <c r="M41" s="263"/>
      <c r="N41" s="197">
        <v>0</v>
      </c>
      <c r="O41" s="197">
        <v>0</v>
      </c>
      <c r="P41" s="383"/>
      <c r="Q41" s="248">
        <v>0</v>
      </c>
      <c r="R41" s="248"/>
      <c r="S41" s="263"/>
      <c r="T41" s="332">
        <v>0</v>
      </c>
      <c r="U41" s="197"/>
      <c r="V41" s="263"/>
      <c r="W41" s="332">
        <v>0</v>
      </c>
      <c r="X41" s="484">
        <v>0</v>
      </c>
      <c r="Y41" s="263"/>
      <c r="Z41" s="332">
        <v>0</v>
      </c>
      <c r="AA41" s="260"/>
      <c r="AB41" s="341"/>
      <c r="AC41" s="248"/>
      <c r="AD41" s="383"/>
      <c r="AE41" s="248">
        <v>0</v>
      </c>
      <c r="AF41" s="260"/>
      <c r="AG41" s="341"/>
      <c r="AH41" s="458"/>
      <c r="AI41" s="383"/>
      <c r="AJ41" s="332">
        <v>0</v>
      </c>
      <c r="AK41" s="260"/>
      <c r="AL41" s="341"/>
      <c r="AM41" s="458"/>
      <c r="AN41" s="383"/>
      <c r="AO41" s="197">
        <v>0</v>
      </c>
      <c r="AP41" s="260"/>
      <c r="AQ41" s="341"/>
      <c r="AR41" s="336"/>
      <c r="AS41" s="383"/>
      <c r="AT41" s="332">
        <v>0</v>
      </c>
      <c r="AU41" s="266"/>
      <c r="AV41" s="341"/>
      <c r="AW41" s="336"/>
      <c r="AX41" s="383"/>
      <c r="AY41" s="628">
        <v>0</v>
      </c>
      <c r="AZ41" s="628"/>
      <c r="BA41" s="383"/>
      <c r="BB41" s="824"/>
    </row>
    <row r="42" spans="1:54" ht="20.25" customHeight="1">
      <c r="A42" s="929"/>
      <c r="B42" s="865" t="s">
        <v>258</v>
      </c>
      <c r="C42" s="828"/>
      <c r="D42" s="166" t="s">
        <v>41</v>
      </c>
      <c r="E42" s="639">
        <f>SUM(E35)</f>
        <v>4332</v>
      </c>
      <c r="F42" s="639">
        <f>SUM(F35)</f>
        <v>812.55</v>
      </c>
      <c r="G42" s="422">
        <f>SUM(F42/E42)</f>
        <v>0.18756925207756231</v>
      </c>
      <c r="H42" s="551">
        <f>SUM(H35)</f>
        <v>0</v>
      </c>
      <c r="I42" s="426">
        <f>SUM(I35)</f>
        <v>0</v>
      </c>
      <c r="J42" s="424"/>
      <c r="K42" s="421">
        <f>SUM(K35)</f>
        <v>812.55</v>
      </c>
      <c r="L42" s="421">
        <f>SUM(L35)</f>
        <v>812.55</v>
      </c>
      <c r="M42" s="424">
        <f>SUM(L42/K42)</f>
        <v>1</v>
      </c>
      <c r="N42" s="421">
        <f>SUM(N38)</f>
        <v>2437.4499999999998</v>
      </c>
      <c r="O42" s="421">
        <v>0</v>
      </c>
      <c r="P42" s="425"/>
      <c r="Q42" s="421"/>
      <c r="R42" s="421">
        <f>SUM(R35)</f>
        <v>0</v>
      </c>
      <c r="S42" s="424"/>
      <c r="T42" s="426">
        <f>SUM(T38)</f>
        <v>0</v>
      </c>
      <c r="U42" s="423"/>
      <c r="V42" s="424"/>
      <c r="W42" s="426">
        <f>SUM(W35)</f>
        <v>0</v>
      </c>
      <c r="X42" s="562">
        <f>SUM(X35)</f>
        <v>0</v>
      </c>
      <c r="Y42" s="424"/>
      <c r="Z42" s="426">
        <f>SUM(Z35)</f>
        <v>0</v>
      </c>
      <c r="AA42" s="427"/>
      <c r="AB42" s="428"/>
      <c r="AC42" s="421">
        <f>SUM(AC35)</f>
        <v>0</v>
      </c>
      <c r="AD42" s="429"/>
      <c r="AE42" s="421">
        <v>0</v>
      </c>
      <c r="AF42" s="427"/>
      <c r="AG42" s="428"/>
      <c r="AH42" s="497"/>
      <c r="AI42" s="429"/>
      <c r="AJ42" s="426">
        <f>SUM(AJ38)</f>
        <v>0</v>
      </c>
      <c r="AK42" s="427"/>
      <c r="AL42" s="428"/>
      <c r="AM42" s="497">
        <f>SUM(AM35)</f>
        <v>0</v>
      </c>
      <c r="AN42" s="429"/>
      <c r="AO42" s="423">
        <v>0</v>
      </c>
      <c r="AP42" s="427"/>
      <c r="AQ42" s="428"/>
      <c r="AR42" s="430"/>
      <c r="AS42" s="429"/>
      <c r="AT42" s="426">
        <f>SUM(AT35)</f>
        <v>0</v>
      </c>
      <c r="AU42" s="431"/>
      <c r="AV42" s="428"/>
      <c r="AW42" s="430"/>
      <c r="AX42" s="429"/>
      <c r="AY42" s="639">
        <f>SUM(AY38:AY41)</f>
        <v>0</v>
      </c>
      <c r="AZ42" s="639">
        <f>SUM(AZ38:AZ41)</f>
        <v>0</v>
      </c>
      <c r="BA42" s="429"/>
      <c r="BB42" s="819"/>
    </row>
    <row r="43" spans="1:54" ht="35.25" customHeight="1">
      <c r="A43" s="872"/>
      <c r="B43" s="866"/>
      <c r="C43" s="829"/>
      <c r="D43" s="137" t="s">
        <v>37</v>
      </c>
      <c r="E43" s="628">
        <v>0</v>
      </c>
      <c r="F43" s="644">
        <f t="shared" si="0"/>
        <v>0</v>
      </c>
      <c r="G43" s="382"/>
      <c r="H43" s="549">
        <v>0</v>
      </c>
      <c r="I43" s="332"/>
      <c r="J43" s="263"/>
      <c r="K43" s="248"/>
      <c r="L43" s="248"/>
      <c r="M43" s="263"/>
      <c r="N43" s="248"/>
      <c r="O43" s="248"/>
      <c r="P43" s="267"/>
      <c r="Q43" s="248"/>
      <c r="R43" s="248"/>
      <c r="S43" s="263"/>
      <c r="T43" s="197"/>
      <c r="U43" s="197"/>
      <c r="V43" s="263"/>
      <c r="W43" s="332"/>
      <c r="X43" s="484"/>
      <c r="Y43" s="263"/>
      <c r="Z43" s="332"/>
      <c r="AA43" s="260"/>
      <c r="AB43" s="341"/>
      <c r="AC43" s="248"/>
      <c r="AD43" s="383"/>
      <c r="AE43" s="197"/>
      <c r="AF43" s="260"/>
      <c r="AG43" s="341"/>
      <c r="AH43" s="458"/>
      <c r="AI43" s="383"/>
      <c r="AJ43" s="332"/>
      <c r="AK43" s="260"/>
      <c r="AL43" s="341"/>
      <c r="AM43" s="458"/>
      <c r="AN43" s="383"/>
      <c r="AO43" s="197"/>
      <c r="AP43" s="260"/>
      <c r="AQ43" s="341"/>
      <c r="AR43" s="336"/>
      <c r="AS43" s="383"/>
      <c r="AT43" s="332"/>
      <c r="AU43" s="266"/>
      <c r="AV43" s="383"/>
      <c r="AW43" s="336"/>
      <c r="AX43" s="383"/>
      <c r="AY43" s="628"/>
      <c r="AZ43" s="628"/>
      <c r="BA43" s="383"/>
      <c r="BB43" s="820"/>
    </row>
    <row r="44" spans="1:54" ht="56.25" customHeight="1">
      <c r="A44" s="872"/>
      <c r="B44" s="866"/>
      <c r="C44" s="829"/>
      <c r="D44" s="138" t="s">
        <v>2</v>
      </c>
      <c r="E44" s="632">
        <v>0</v>
      </c>
      <c r="F44" s="644">
        <f t="shared" si="0"/>
        <v>0</v>
      </c>
      <c r="G44" s="399"/>
      <c r="H44" s="550">
        <v>0</v>
      </c>
      <c r="I44" s="590"/>
      <c r="J44" s="432"/>
      <c r="K44" s="274"/>
      <c r="L44" s="274"/>
      <c r="M44" s="268"/>
      <c r="N44" s="274"/>
      <c r="O44" s="274"/>
      <c r="P44" s="433"/>
      <c r="Q44" s="274"/>
      <c r="R44" s="274"/>
      <c r="S44" s="268"/>
      <c r="T44" s="198"/>
      <c r="U44" s="198"/>
      <c r="V44" s="268"/>
      <c r="W44" s="342"/>
      <c r="X44" s="559"/>
      <c r="Y44" s="268"/>
      <c r="Z44" s="342"/>
      <c r="AA44" s="272"/>
      <c r="AB44" s="273"/>
      <c r="AC44" s="274"/>
      <c r="AD44" s="400"/>
      <c r="AE44" s="198"/>
      <c r="AF44" s="272"/>
      <c r="AG44" s="273"/>
      <c r="AH44" s="462"/>
      <c r="AI44" s="400"/>
      <c r="AJ44" s="342"/>
      <c r="AK44" s="272"/>
      <c r="AL44" s="273"/>
      <c r="AM44" s="462"/>
      <c r="AN44" s="400"/>
      <c r="AO44" s="198"/>
      <c r="AP44" s="272"/>
      <c r="AQ44" s="273"/>
      <c r="AR44" s="343"/>
      <c r="AS44" s="400"/>
      <c r="AT44" s="342"/>
      <c r="AU44" s="272"/>
      <c r="AV44" s="400"/>
      <c r="AW44" s="343"/>
      <c r="AX44" s="400"/>
      <c r="AY44" s="632"/>
      <c r="AZ44" s="632"/>
      <c r="BA44" s="277"/>
      <c r="BB44" s="820"/>
    </row>
    <row r="45" spans="1:54" ht="34.5" customHeight="1">
      <c r="A45" s="872"/>
      <c r="B45" s="866"/>
      <c r="C45" s="829"/>
      <c r="D45" s="165" t="s">
        <v>281</v>
      </c>
      <c r="E45" s="640">
        <f>SUM(E38)</f>
        <v>4332</v>
      </c>
      <c r="F45" s="645">
        <f>SUM(F38)</f>
        <v>812.55</v>
      </c>
      <c r="G45" s="435">
        <f>SUM(F45/E45)</f>
        <v>0.18756925207756231</v>
      </c>
      <c r="H45" s="585">
        <f>SUM(H42)</f>
        <v>0</v>
      </c>
      <c r="I45" s="438">
        <f>SUM(I42)</f>
        <v>0</v>
      </c>
      <c r="J45" s="436"/>
      <c r="K45" s="434">
        <f>SUM(K38)</f>
        <v>812.55</v>
      </c>
      <c r="L45" s="434">
        <f>SUM(L38)</f>
        <v>812.55</v>
      </c>
      <c r="M45" s="436">
        <f>SUM(L45/K45)</f>
        <v>1</v>
      </c>
      <c r="N45" s="434">
        <f>SUM(N42)</f>
        <v>2437.4499999999998</v>
      </c>
      <c r="O45" s="434"/>
      <c r="P45" s="437"/>
      <c r="Q45" s="434">
        <f>SUM(Q38)</f>
        <v>0</v>
      </c>
      <c r="R45" s="434">
        <f>SUM(R42)</f>
        <v>0</v>
      </c>
      <c r="S45" s="436"/>
      <c r="T45" s="438">
        <f>SUM(T42)</f>
        <v>0</v>
      </c>
      <c r="U45" s="199"/>
      <c r="V45" s="436"/>
      <c r="W45" s="438">
        <f>SUM(W42)</f>
        <v>0</v>
      </c>
      <c r="X45" s="563">
        <f>SUM(X35)</f>
        <v>0</v>
      </c>
      <c r="Y45" s="436">
        <v>0</v>
      </c>
      <c r="Z45" s="438">
        <f>SUM(Z38)</f>
        <v>0</v>
      </c>
      <c r="AA45" s="439"/>
      <c r="AB45" s="440"/>
      <c r="AC45" s="434">
        <f>SUM(AC38)</f>
        <v>0</v>
      </c>
      <c r="AD45" s="441"/>
      <c r="AE45" s="199">
        <v>0</v>
      </c>
      <c r="AF45" s="439"/>
      <c r="AG45" s="440"/>
      <c r="AH45" s="512"/>
      <c r="AI45" s="441"/>
      <c r="AJ45" s="438">
        <f>SUM(AJ35)</f>
        <v>0</v>
      </c>
      <c r="AK45" s="439"/>
      <c r="AL45" s="440"/>
      <c r="AM45" s="512">
        <f>SUM(AM42)</f>
        <v>0</v>
      </c>
      <c r="AN45" s="441"/>
      <c r="AO45" s="199">
        <v>0</v>
      </c>
      <c r="AP45" s="439"/>
      <c r="AQ45" s="440"/>
      <c r="AR45" s="442"/>
      <c r="AS45" s="441"/>
      <c r="AT45" s="438">
        <f>SUM(AT38)</f>
        <v>0</v>
      </c>
      <c r="AU45" s="443"/>
      <c r="AV45" s="440"/>
      <c r="AW45" s="442"/>
      <c r="AX45" s="441"/>
      <c r="AY45" s="640">
        <f>SUM(AY42)</f>
        <v>0</v>
      </c>
      <c r="AZ45" s="640">
        <f>SUM(AY45)</f>
        <v>0</v>
      </c>
      <c r="BA45" s="441"/>
      <c r="BB45" s="820"/>
    </row>
    <row r="46" spans="1:54" ht="84.75" customHeight="1">
      <c r="A46" s="872"/>
      <c r="B46" s="866"/>
      <c r="C46" s="829"/>
      <c r="D46" s="546" t="s">
        <v>290</v>
      </c>
      <c r="E46" s="630">
        <v>0</v>
      </c>
      <c r="F46" s="630">
        <v>0</v>
      </c>
      <c r="G46" s="295"/>
      <c r="H46" s="584">
        <v>0</v>
      </c>
      <c r="I46" s="297"/>
      <c r="J46" s="298"/>
      <c r="K46" s="297">
        <v>0</v>
      </c>
      <c r="L46" s="297"/>
      <c r="M46" s="298"/>
      <c r="N46" s="297">
        <v>0</v>
      </c>
      <c r="O46" s="297"/>
      <c r="P46" s="306"/>
      <c r="Q46" s="308">
        <v>0</v>
      </c>
      <c r="R46" s="297"/>
      <c r="S46" s="298"/>
      <c r="T46" s="297">
        <v>0</v>
      </c>
      <c r="U46" s="297"/>
      <c r="V46" s="298"/>
      <c r="W46" s="297">
        <v>0</v>
      </c>
      <c r="X46" s="297"/>
      <c r="Y46" s="298"/>
      <c r="Z46" s="297">
        <v>0</v>
      </c>
      <c r="AA46" s="301"/>
      <c r="AB46" s="304"/>
      <c r="AC46" s="419"/>
      <c r="AD46" s="306"/>
      <c r="AE46" s="297">
        <v>0</v>
      </c>
      <c r="AF46" s="301"/>
      <c r="AG46" s="304"/>
      <c r="AH46" s="496"/>
      <c r="AI46" s="306"/>
      <c r="AJ46" s="297">
        <v>0</v>
      </c>
      <c r="AK46" s="301"/>
      <c r="AL46" s="304"/>
      <c r="AM46" s="496"/>
      <c r="AN46" s="306"/>
      <c r="AO46" s="297">
        <v>0</v>
      </c>
      <c r="AP46" s="301"/>
      <c r="AQ46" s="304"/>
      <c r="AR46" s="420"/>
      <c r="AS46" s="306"/>
      <c r="AT46" s="297">
        <v>0</v>
      </c>
      <c r="AU46" s="299"/>
      <c r="AV46" s="306"/>
      <c r="AW46" s="420"/>
      <c r="AX46" s="306"/>
      <c r="AY46" s="630">
        <v>0</v>
      </c>
      <c r="AZ46" s="630"/>
      <c r="BA46" s="306"/>
      <c r="BB46" s="820"/>
    </row>
    <row r="47" spans="1:54" ht="19.649999999999999" customHeight="1">
      <c r="A47" s="872"/>
      <c r="B47" s="866"/>
      <c r="C47" s="829"/>
      <c r="D47" s="201" t="s">
        <v>282</v>
      </c>
      <c r="E47" s="630">
        <v>0</v>
      </c>
      <c r="F47" s="630">
        <v>0</v>
      </c>
      <c r="G47" s="295"/>
      <c r="H47" s="584">
        <v>0</v>
      </c>
      <c r="I47" s="297"/>
      <c r="J47" s="298"/>
      <c r="K47" s="297">
        <v>0</v>
      </c>
      <c r="L47" s="297"/>
      <c r="M47" s="298"/>
      <c r="N47" s="297">
        <v>0</v>
      </c>
      <c r="O47" s="297"/>
      <c r="P47" s="306"/>
      <c r="Q47" s="308">
        <v>0</v>
      </c>
      <c r="R47" s="297"/>
      <c r="S47" s="298"/>
      <c r="T47" s="297">
        <v>0</v>
      </c>
      <c r="U47" s="297"/>
      <c r="V47" s="298"/>
      <c r="W47" s="297">
        <v>0</v>
      </c>
      <c r="X47" s="297"/>
      <c r="Y47" s="298"/>
      <c r="Z47" s="297">
        <v>0</v>
      </c>
      <c r="AA47" s="301"/>
      <c r="AB47" s="304"/>
      <c r="AC47" s="419"/>
      <c r="AD47" s="306"/>
      <c r="AE47" s="297">
        <v>0</v>
      </c>
      <c r="AF47" s="301"/>
      <c r="AG47" s="304"/>
      <c r="AH47" s="496"/>
      <c r="AI47" s="306"/>
      <c r="AJ47" s="297">
        <v>0</v>
      </c>
      <c r="AK47" s="301"/>
      <c r="AL47" s="304"/>
      <c r="AM47" s="496"/>
      <c r="AN47" s="306"/>
      <c r="AO47" s="297">
        <v>0</v>
      </c>
      <c r="AP47" s="301"/>
      <c r="AQ47" s="304"/>
      <c r="AR47" s="420"/>
      <c r="AS47" s="306"/>
      <c r="AT47" s="297">
        <v>0</v>
      </c>
      <c r="AU47" s="299"/>
      <c r="AV47" s="306"/>
      <c r="AW47" s="420"/>
      <c r="AX47" s="306"/>
      <c r="AY47" s="630">
        <v>0</v>
      </c>
      <c r="AZ47" s="630"/>
      <c r="BA47" s="306"/>
      <c r="BB47" s="820"/>
    </row>
    <row r="48" spans="1:54" ht="31.2">
      <c r="A48" s="872"/>
      <c r="B48" s="866"/>
      <c r="C48" s="829"/>
      <c r="D48" s="135" t="s">
        <v>43</v>
      </c>
      <c r="E48" s="628">
        <v>0</v>
      </c>
      <c r="F48" s="628">
        <v>0</v>
      </c>
      <c r="G48" s="263"/>
      <c r="H48" s="549">
        <v>0</v>
      </c>
      <c r="I48" s="197"/>
      <c r="J48" s="263"/>
      <c r="K48" s="197">
        <v>0</v>
      </c>
      <c r="L48" s="197"/>
      <c r="M48" s="263"/>
      <c r="N48" s="197">
        <v>0</v>
      </c>
      <c r="O48" s="197"/>
      <c r="P48" s="263"/>
      <c r="Q48" s="248">
        <v>0</v>
      </c>
      <c r="R48" s="197"/>
      <c r="S48" s="263"/>
      <c r="T48" s="197">
        <v>0</v>
      </c>
      <c r="U48" s="197"/>
      <c r="V48" s="263"/>
      <c r="W48" s="197">
        <v>0</v>
      </c>
      <c r="X48" s="197"/>
      <c r="Y48" s="263"/>
      <c r="Z48" s="197">
        <v>0</v>
      </c>
      <c r="AA48" s="197"/>
      <c r="AB48" s="263"/>
      <c r="AC48" s="398"/>
      <c r="AD48" s="263"/>
      <c r="AE48" s="197">
        <v>0</v>
      </c>
      <c r="AF48" s="197"/>
      <c r="AG48" s="263"/>
      <c r="AH48" s="248"/>
      <c r="AI48" s="263"/>
      <c r="AJ48" s="197">
        <v>0</v>
      </c>
      <c r="AK48" s="197"/>
      <c r="AL48" s="263"/>
      <c r="AM48" s="248"/>
      <c r="AN48" s="263"/>
      <c r="AO48" s="197">
        <v>0</v>
      </c>
      <c r="AP48" s="197"/>
      <c r="AQ48" s="263"/>
      <c r="AR48" s="263"/>
      <c r="AS48" s="263"/>
      <c r="AT48" s="197">
        <v>0</v>
      </c>
      <c r="AU48" s="197"/>
      <c r="AV48" s="263"/>
      <c r="AW48" s="263"/>
      <c r="AX48" s="263"/>
      <c r="AY48" s="628">
        <v>0</v>
      </c>
      <c r="AZ48" s="628"/>
      <c r="BA48" s="263"/>
      <c r="BB48" s="820"/>
    </row>
    <row r="49" spans="1:54" ht="28.5" customHeight="1">
      <c r="A49" s="923" t="s">
        <v>293</v>
      </c>
      <c r="B49" s="921"/>
      <c r="C49" s="921"/>
      <c r="D49" s="921"/>
      <c r="E49" s="921"/>
      <c r="F49" s="921"/>
      <c r="G49" s="921"/>
      <c r="H49" s="921"/>
      <c r="I49" s="921"/>
      <c r="J49" s="921"/>
      <c r="K49" s="921"/>
      <c r="L49" s="921"/>
      <c r="M49" s="921"/>
      <c r="N49" s="921"/>
      <c r="O49" s="921"/>
      <c r="P49" s="921"/>
      <c r="Q49" s="921"/>
      <c r="R49" s="921"/>
      <c r="S49" s="921"/>
      <c r="T49" s="921"/>
      <c r="U49" s="921"/>
      <c r="V49" s="921"/>
      <c r="W49" s="921"/>
      <c r="X49" s="921"/>
      <c r="Y49" s="921"/>
      <c r="Z49" s="921"/>
      <c r="AA49" s="921"/>
      <c r="AB49" s="921"/>
      <c r="AC49" s="921"/>
      <c r="AD49" s="921"/>
      <c r="AE49" s="921"/>
      <c r="AF49" s="921"/>
      <c r="AG49" s="921"/>
      <c r="AH49" s="921"/>
      <c r="AI49" s="921"/>
      <c r="AJ49" s="921"/>
      <c r="AK49" s="921"/>
      <c r="AL49" s="921"/>
      <c r="AM49" s="921"/>
      <c r="AN49" s="921"/>
      <c r="AO49" s="921"/>
      <c r="AP49" s="921"/>
      <c r="AQ49" s="921"/>
      <c r="AR49" s="921"/>
      <c r="AS49" s="921"/>
      <c r="AT49" s="921"/>
      <c r="AU49" s="921"/>
      <c r="AV49" s="921"/>
      <c r="AW49" s="921"/>
      <c r="AX49" s="921"/>
      <c r="AY49" s="921"/>
      <c r="AZ49" s="921"/>
      <c r="BA49" s="921"/>
      <c r="BB49" s="924"/>
    </row>
    <row r="50" spans="1:54">
      <c r="A50" s="925" t="s">
        <v>294</v>
      </c>
      <c r="B50" s="926"/>
      <c r="C50" s="926"/>
      <c r="D50" s="926"/>
      <c r="E50" s="926"/>
      <c r="F50" s="926"/>
      <c r="G50" s="926"/>
      <c r="H50" s="926"/>
      <c r="I50" s="926"/>
      <c r="J50" s="926"/>
      <c r="K50" s="926"/>
      <c r="L50" s="926"/>
      <c r="M50" s="926"/>
      <c r="N50" s="926"/>
      <c r="O50" s="926"/>
      <c r="P50" s="926"/>
      <c r="Q50" s="926"/>
      <c r="R50" s="926"/>
      <c r="S50" s="926"/>
      <c r="T50" s="926"/>
      <c r="U50" s="926"/>
      <c r="V50" s="926"/>
      <c r="W50" s="926"/>
      <c r="X50" s="926"/>
      <c r="Y50" s="926"/>
      <c r="Z50" s="926"/>
      <c r="AA50" s="926"/>
      <c r="AB50" s="926"/>
      <c r="AC50" s="926"/>
      <c r="AD50" s="926"/>
      <c r="AE50" s="926"/>
      <c r="AF50" s="926"/>
      <c r="AG50" s="926"/>
      <c r="AH50" s="926"/>
      <c r="AI50" s="926"/>
      <c r="AJ50" s="926"/>
      <c r="AK50" s="926"/>
      <c r="AL50" s="926"/>
      <c r="AM50" s="926"/>
      <c r="AN50" s="926"/>
      <c r="AO50" s="926"/>
      <c r="AP50" s="926"/>
      <c r="AQ50" s="926"/>
      <c r="AR50" s="926"/>
      <c r="AS50" s="926"/>
      <c r="AT50" s="926"/>
      <c r="AU50" s="926"/>
      <c r="AV50" s="926"/>
      <c r="AW50" s="926"/>
      <c r="AX50" s="926"/>
      <c r="AY50" s="926"/>
      <c r="AZ50" s="926"/>
      <c r="BA50" s="926"/>
      <c r="BB50" s="927"/>
    </row>
    <row r="51" spans="1:54" ht="22.65" customHeight="1">
      <c r="A51" s="825" t="s">
        <v>305</v>
      </c>
      <c r="B51" s="828" t="s">
        <v>296</v>
      </c>
      <c r="C51" s="828" t="s">
        <v>302</v>
      </c>
      <c r="D51" s="167" t="s">
        <v>41</v>
      </c>
      <c r="E51" s="641">
        <v>4368.0600000000004</v>
      </c>
      <c r="F51" s="641">
        <f>SUM(I51+L51+O51+R51+U51+X51+AC51+AH51+AM51+AR51+AW51+AZ51)</f>
        <v>121.82000000000001</v>
      </c>
      <c r="G51" s="730">
        <f>SUM(F51/E51)</f>
        <v>2.7888811051130249E-2</v>
      </c>
      <c r="H51" s="195">
        <v>44.7</v>
      </c>
      <c r="I51" s="195">
        <v>44.7</v>
      </c>
      <c r="J51" s="445">
        <f>SUM(I51/H51)</f>
        <v>1</v>
      </c>
      <c r="K51" s="548">
        <v>77.12</v>
      </c>
      <c r="L51" s="385">
        <v>77.12</v>
      </c>
      <c r="M51" s="445">
        <f>SUM(L51/K51)</f>
        <v>1</v>
      </c>
      <c r="N51" s="385">
        <v>712.88</v>
      </c>
      <c r="O51" s="385"/>
      <c r="P51" s="445"/>
      <c r="Q51" s="195">
        <v>400</v>
      </c>
      <c r="R51" s="195"/>
      <c r="S51" s="445"/>
      <c r="T51" s="195">
        <v>400</v>
      </c>
      <c r="U51" s="385"/>
      <c r="V51" s="445"/>
      <c r="W51" s="195">
        <v>400</v>
      </c>
      <c r="X51" s="482"/>
      <c r="Y51" s="445"/>
      <c r="Z51" s="195">
        <v>320</v>
      </c>
      <c r="AA51" s="446"/>
      <c r="AB51" s="447"/>
      <c r="AC51" s="448"/>
      <c r="AD51" s="449"/>
      <c r="AE51" s="453">
        <v>340</v>
      </c>
      <c r="AF51" s="451"/>
      <c r="AG51" s="452"/>
      <c r="AH51" s="453"/>
      <c r="AI51" s="445"/>
      <c r="AJ51" s="450">
        <v>330</v>
      </c>
      <c r="AK51" s="446"/>
      <c r="AL51" s="447"/>
      <c r="AM51" s="453"/>
      <c r="AN51" s="445"/>
      <c r="AO51" s="191">
        <v>330</v>
      </c>
      <c r="AP51" s="195"/>
      <c r="AQ51" s="445"/>
      <c r="AR51" s="712"/>
      <c r="AS51" s="483" t="e">
        <f>AS54</f>
        <v>#DIV/0!</v>
      </c>
      <c r="AT51" s="453">
        <v>340</v>
      </c>
      <c r="AU51" s="455"/>
      <c r="AV51" s="456"/>
      <c r="AW51" s="453"/>
      <c r="AX51" s="483"/>
      <c r="AY51" s="453">
        <v>673.36</v>
      </c>
      <c r="AZ51" s="453"/>
      <c r="BA51" s="483"/>
      <c r="BB51" s="822"/>
    </row>
    <row r="52" spans="1:54" ht="36.9" customHeight="1">
      <c r="A52" s="826"/>
      <c r="B52" s="829"/>
      <c r="C52" s="829"/>
      <c r="D52" s="137" t="s">
        <v>37</v>
      </c>
      <c r="E52" s="628"/>
      <c r="F52" s="635"/>
      <c r="G52" s="731"/>
      <c r="H52" s="197"/>
      <c r="I52" s="197"/>
      <c r="J52" s="263"/>
      <c r="K52" s="549"/>
      <c r="L52" s="332"/>
      <c r="M52" s="263"/>
      <c r="N52" s="332"/>
      <c r="O52" s="332"/>
      <c r="P52" s="263"/>
      <c r="Q52" s="197"/>
      <c r="R52" s="197"/>
      <c r="S52" s="263"/>
      <c r="T52" s="197"/>
      <c r="U52" s="332"/>
      <c r="V52" s="263"/>
      <c r="W52" s="197"/>
      <c r="X52" s="484"/>
      <c r="Y52" s="263"/>
      <c r="Z52" s="197"/>
      <c r="AA52" s="260"/>
      <c r="AB52" s="334"/>
      <c r="AC52" s="457"/>
      <c r="AD52" s="336"/>
      <c r="AE52" s="458"/>
      <c r="AF52" s="256"/>
      <c r="AG52" s="257"/>
      <c r="AH52" s="339"/>
      <c r="AI52" s="263"/>
      <c r="AJ52" s="310"/>
      <c r="AK52" s="260"/>
      <c r="AL52" s="334"/>
      <c r="AM52" s="339"/>
      <c r="AN52" s="263"/>
      <c r="AO52" s="459"/>
      <c r="AP52" s="460"/>
      <c r="AQ52" s="565"/>
      <c r="AR52" s="331"/>
      <c r="AS52" s="163"/>
      <c r="AT52" s="248"/>
      <c r="AU52" s="197"/>
      <c r="AV52" s="263"/>
      <c r="AW52" s="248"/>
      <c r="AX52" s="163"/>
      <c r="AY52" s="248"/>
      <c r="AZ52" s="263"/>
      <c r="BA52" s="163"/>
      <c r="BB52" s="823"/>
    </row>
    <row r="53" spans="1:54" ht="52.5" customHeight="1">
      <c r="A53" s="826"/>
      <c r="B53" s="829"/>
      <c r="C53" s="829"/>
      <c r="D53" s="138" t="s">
        <v>2</v>
      </c>
      <c r="E53" s="632"/>
      <c r="F53" s="635"/>
      <c r="G53" s="731"/>
      <c r="H53" s="198"/>
      <c r="I53" s="198"/>
      <c r="J53" s="268"/>
      <c r="K53" s="550"/>
      <c r="L53" s="342"/>
      <c r="M53" s="268"/>
      <c r="N53" s="342"/>
      <c r="O53" s="342"/>
      <c r="P53" s="268"/>
      <c r="Q53" s="198"/>
      <c r="R53" s="198"/>
      <c r="S53" s="268"/>
      <c r="T53" s="198"/>
      <c r="U53" s="342"/>
      <c r="V53" s="268"/>
      <c r="W53" s="198"/>
      <c r="X53" s="559"/>
      <c r="Y53" s="268"/>
      <c r="Z53" s="198"/>
      <c r="AA53" s="272"/>
      <c r="AB53" s="275"/>
      <c r="AC53" s="461"/>
      <c r="AD53" s="343"/>
      <c r="AE53" s="462"/>
      <c r="AF53" s="269"/>
      <c r="AG53" s="270"/>
      <c r="AH53" s="344"/>
      <c r="AI53" s="268"/>
      <c r="AJ53" s="404"/>
      <c r="AK53" s="272"/>
      <c r="AL53" s="275"/>
      <c r="AM53" s="344"/>
      <c r="AN53" s="268"/>
      <c r="AO53" s="344"/>
      <c r="AP53" s="272"/>
      <c r="AQ53" s="273"/>
      <c r="AR53" s="331"/>
      <c r="AS53" s="163"/>
      <c r="AT53" s="248"/>
      <c r="AU53" s="197"/>
      <c r="AV53" s="263"/>
      <c r="AX53" s="163"/>
      <c r="AY53" s="248"/>
      <c r="AZ53" s="263"/>
      <c r="BA53" s="163"/>
      <c r="BB53" s="823"/>
    </row>
    <row r="54" spans="1:54" s="418" customFormat="1" ht="33" customHeight="1">
      <c r="A54" s="826"/>
      <c r="B54" s="829"/>
      <c r="C54" s="829"/>
      <c r="D54" s="185" t="s">
        <v>281</v>
      </c>
      <c r="E54" s="642">
        <f>SUM(E51:E53)</f>
        <v>4368.0600000000004</v>
      </c>
      <c r="F54" s="642">
        <f>SUM(F51)</f>
        <v>121.82000000000001</v>
      </c>
      <c r="G54" s="732">
        <f>G51</f>
        <v>2.7888811051130249E-2</v>
      </c>
      <c r="H54" s="407">
        <f>SUM(H51:H53)</f>
        <v>44.7</v>
      </c>
      <c r="I54" s="407">
        <f>SUM(I51:I53)</f>
        <v>44.7</v>
      </c>
      <c r="J54" s="410">
        <f>SUM(I54/H54)</f>
        <v>1</v>
      </c>
      <c r="K54" s="552">
        <f>SUM(K51:K53)</f>
        <v>77.12</v>
      </c>
      <c r="L54" s="411">
        <f>SUM(L51:L53)</f>
        <v>77.12</v>
      </c>
      <c r="M54" s="410">
        <f>SUM(L54/K54)</f>
        <v>1</v>
      </c>
      <c r="N54" s="411">
        <f>SUM(N51)</f>
        <v>712.88</v>
      </c>
      <c r="O54" s="411"/>
      <c r="P54" s="410"/>
      <c r="Q54" s="407">
        <f>SUM(Q51:Q53)</f>
        <v>400</v>
      </c>
      <c r="R54" s="407"/>
      <c r="S54" s="410"/>
      <c r="T54" s="407">
        <f>SUM(T51:T53)</f>
        <v>400</v>
      </c>
      <c r="U54" s="411"/>
      <c r="V54" s="410"/>
      <c r="W54" s="747">
        <f>SUM(W51:W53)</f>
        <v>400</v>
      </c>
      <c r="X54" s="560"/>
      <c r="Y54" s="410"/>
      <c r="Z54" s="747">
        <f>SUM(Z51:Z53)</f>
        <v>320</v>
      </c>
      <c r="AA54" s="412"/>
      <c r="AB54" s="464"/>
      <c r="AC54" s="465"/>
      <c r="AD54" s="415"/>
      <c r="AE54" s="746">
        <f>SUM(AE51:AE53)</f>
        <v>340</v>
      </c>
      <c r="AF54" s="467"/>
      <c r="AG54" s="468"/>
      <c r="AH54" s="469"/>
      <c r="AI54" s="410"/>
      <c r="AJ54" s="407">
        <f>SUM(AJ51:AJ53)</f>
        <v>330</v>
      </c>
      <c r="AK54" s="412"/>
      <c r="AL54" s="464"/>
      <c r="AM54" s="469"/>
      <c r="AN54" s="410"/>
      <c r="AO54" s="711">
        <f>SUM(AO51:AO53)</f>
        <v>330</v>
      </c>
      <c r="AP54" s="412"/>
      <c r="AQ54" s="413"/>
      <c r="AR54" s="710"/>
      <c r="AS54" s="486" t="e">
        <f>AO54/AR54</f>
        <v>#DIV/0!</v>
      </c>
      <c r="AT54" s="487">
        <f>AT51</f>
        <v>340</v>
      </c>
      <c r="AU54" s="487">
        <f t="shared" ref="AU54:AW54" si="1">AU51</f>
        <v>0</v>
      </c>
      <c r="AV54" s="487">
        <f t="shared" si="1"/>
        <v>0</v>
      </c>
      <c r="AW54" s="487">
        <f t="shared" si="1"/>
        <v>0</v>
      </c>
      <c r="AX54" s="486"/>
      <c r="AY54" s="487">
        <f>SUM(AY51:AY53)</f>
        <v>673.36</v>
      </c>
      <c r="AZ54" s="487"/>
      <c r="BA54" s="486"/>
      <c r="BB54" s="823"/>
    </row>
    <row r="55" spans="1:54" ht="85.95" customHeight="1">
      <c r="A55" s="826"/>
      <c r="B55" s="829"/>
      <c r="C55" s="829"/>
      <c r="D55" s="546" t="s">
        <v>290</v>
      </c>
      <c r="F55" s="630"/>
      <c r="G55" s="295"/>
      <c r="H55" s="297"/>
      <c r="I55" s="297"/>
      <c r="J55" s="298"/>
      <c r="K55" s="297"/>
      <c r="L55" s="297"/>
      <c r="M55" s="298"/>
      <c r="N55" s="297"/>
      <c r="O55" s="297"/>
      <c r="P55" s="298"/>
      <c r="Q55" s="297"/>
      <c r="R55" s="297"/>
      <c r="S55" s="298"/>
      <c r="T55" s="297"/>
      <c r="U55" s="297"/>
      <c r="V55" s="298"/>
      <c r="W55" s="297"/>
      <c r="X55" s="297"/>
      <c r="Y55" s="298"/>
      <c r="Z55" s="297"/>
      <c r="AA55" s="301"/>
      <c r="AB55" s="302"/>
      <c r="AC55" s="472"/>
      <c r="AD55" s="420"/>
      <c r="AE55" s="300"/>
      <c r="AF55" s="301"/>
      <c r="AG55" s="302"/>
      <c r="AH55" s="473"/>
      <c r="AI55" s="298"/>
      <c r="AJ55" s="300"/>
      <c r="AK55" s="301"/>
      <c r="AL55" s="302"/>
      <c r="AM55" s="473"/>
      <c r="AN55" s="298"/>
      <c r="AO55" s="305"/>
      <c r="AP55" s="301"/>
      <c r="AQ55" s="304"/>
      <c r="AR55" s="263"/>
      <c r="AS55" s="263"/>
      <c r="AT55" s="248"/>
      <c r="AU55" s="197"/>
      <c r="AV55" s="263"/>
      <c r="AW55" s="263"/>
      <c r="AX55" s="263"/>
      <c r="AY55" s="248"/>
      <c r="AZ55" s="263"/>
      <c r="BA55" s="263"/>
      <c r="BB55" s="823"/>
    </row>
    <row r="56" spans="1:54" ht="25.5" customHeight="1">
      <c r="A56" s="826"/>
      <c r="B56" s="829"/>
      <c r="C56" s="829"/>
      <c r="D56" s="616" t="s">
        <v>282</v>
      </c>
      <c r="E56" s="630">
        <v>0</v>
      </c>
      <c r="F56" s="630"/>
      <c r="G56" s="295"/>
      <c r="H56" s="297"/>
      <c r="I56" s="297"/>
      <c r="J56" s="298"/>
      <c r="K56" s="297"/>
      <c r="L56" s="297"/>
      <c r="M56" s="298"/>
      <c r="N56" s="297"/>
      <c r="O56" s="297"/>
      <c r="P56" s="298"/>
      <c r="Q56" s="297"/>
      <c r="R56" s="297"/>
      <c r="S56" s="298"/>
      <c r="T56" s="297"/>
      <c r="U56" s="297"/>
      <c r="V56" s="298"/>
      <c r="W56" s="297"/>
      <c r="X56" s="297"/>
      <c r="Y56" s="298"/>
      <c r="Z56" s="297"/>
      <c r="AA56" s="301"/>
      <c r="AB56" s="302"/>
      <c r="AC56" s="472"/>
      <c r="AD56" s="420"/>
      <c r="AE56" s="300"/>
      <c r="AF56" s="301"/>
      <c r="AG56" s="302"/>
      <c r="AH56" s="473"/>
      <c r="AI56" s="298"/>
      <c r="AJ56" s="300"/>
      <c r="AK56" s="301"/>
      <c r="AL56" s="302"/>
      <c r="AM56" s="473"/>
      <c r="AN56" s="298"/>
      <c r="AO56" s="305"/>
      <c r="AP56" s="301"/>
      <c r="AQ56" s="302"/>
      <c r="AR56" s="473"/>
      <c r="AS56" s="298"/>
      <c r="AT56" s="474"/>
      <c r="AU56" s="299"/>
      <c r="AV56" s="304"/>
      <c r="AW56" s="473"/>
      <c r="AX56" s="298"/>
      <c r="AY56" s="474"/>
      <c r="AZ56" s="298"/>
      <c r="BA56" s="298"/>
      <c r="BB56" s="823"/>
    </row>
    <row r="57" spans="1:54" ht="31.2">
      <c r="A57" s="827"/>
      <c r="B57" s="830"/>
      <c r="C57" s="830"/>
      <c r="D57" s="135" t="s">
        <v>43</v>
      </c>
      <c r="E57" s="628">
        <v>0</v>
      </c>
      <c r="F57" s="628"/>
      <c r="G57" s="382"/>
      <c r="H57" s="197"/>
      <c r="I57" s="197"/>
      <c r="J57" s="263"/>
      <c r="K57" s="197"/>
      <c r="L57" s="197"/>
      <c r="M57" s="263"/>
      <c r="N57" s="197"/>
      <c r="O57" s="197"/>
      <c r="P57" s="263"/>
      <c r="Q57" s="197"/>
      <c r="R57" s="197"/>
      <c r="S57" s="263"/>
      <c r="T57" s="197"/>
      <c r="U57" s="197"/>
      <c r="V57" s="263"/>
      <c r="W57" s="197"/>
      <c r="X57" s="197"/>
      <c r="Y57" s="263"/>
      <c r="Z57" s="197"/>
      <c r="AA57" s="260"/>
      <c r="AB57" s="334"/>
      <c r="AC57" s="457"/>
      <c r="AD57" s="336"/>
      <c r="AE57" s="310"/>
      <c r="AF57" s="260"/>
      <c r="AG57" s="334"/>
      <c r="AH57" s="475"/>
      <c r="AI57" s="263"/>
      <c r="AJ57" s="310"/>
      <c r="AK57" s="260"/>
      <c r="AL57" s="334"/>
      <c r="AM57" s="475"/>
      <c r="AN57" s="263"/>
      <c r="AO57" s="312"/>
      <c r="AP57" s="260"/>
      <c r="AQ57" s="334"/>
      <c r="AR57" s="475"/>
      <c r="AS57" s="263"/>
      <c r="AT57" s="339"/>
      <c r="AU57" s="266"/>
      <c r="AV57" s="341"/>
      <c r="AW57" s="475"/>
      <c r="AX57" s="263"/>
      <c r="AY57" s="339"/>
      <c r="AZ57" s="263"/>
      <c r="BA57" s="263"/>
      <c r="BB57" s="824"/>
    </row>
    <row r="58" spans="1:54" ht="22.65" customHeight="1">
      <c r="A58" s="825" t="s">
        <v>344</v>
      </c>
      <c r="B58" s="828" t="s">
        <v>342</v>
      </c>
      <c r="C58" s="828" t="s">
        <v>295</v>
      </c>
      <c r="D58" s="167" t="s">
        <v>41</v>
      </c>
      <c r="E58" s="641">
        <v>560</v>
      </c>
      <c r="F58" s="641">
        <f>SUM(I58+L58+O58+R58+U58+X58+AC58+AH58+AM58+AR58+AW58+AZ58)</f>
        <v>0</v>
      </c>
      <c r="G58" s="444">
        <f>SUM(F58/E58)</f>
        <v>0</v>
      </c>
      <c r="H58" s="195">
        <v>0</v>
      </c>
      <c r="I58" s="195">
        <v>0</v>
      </c>
      <c r="J58" s="195">
        <v>0</v>
      </c>
      <c r="K58" s="195">
        <v>0</v>
      </c>
      <c r="L58" s="195">
        <v>0</v>
      </c>
      <c r="M58" s="195">
        <v>0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5">
        <v>0</v>
      </c>
      <c r="W58" s="195">
        <v>100</v>
      </c>
      <c r="X58" s="195">
        <v>0</v>
      </c>
      <c r="Y58" s="195">
        <v>0</v>
      </c>
      <c r="Z58" s="195">
        <v>0</v>
      </c>
      <c r="AA58" s="195">
        <v>0</v>
      </c>
      <c r="AB58" s="195">
        <v>0</v>
      </c>
      <c r="AC58" s="195">
        <v>0</v>
      </c>
      <c r="AD58" s="195">
        <v>0</v>
      </c>
      <c r="AE58" s="195">
        <f>AE61</f>
        <v>83</v>
      </c>
      <c r="AF58" s="195">
        <v>0</v>
      </c>
      <c r="AG58" s="195">
        <v>0</v>
      </c>
      <c r="AH58" s="195">
        <v>0</v>
      </c>
      <c r="AI58" s="195">
        <v>0</v>
      </c>
      <c r="AJ58" s="195">
        <v>0</v>
      </c>
      <c r="AK58" s="195">
        <v>0</v>
      </c>
      <c r="AL58" s="195">
        <v>0</v>
      </c>
      <c r="AM58" s="195">
        <v>0</v>
      </c>
      <c r="AN58" s="195">
        <v>0</v>
      </c>
      <c r="AO58" s="526">
        <v>100</v>
      </c>
      <c r="AP58" s="446"/>
      <c r="AQ58" s="447"/>
      <c r="AR58" s="713">
        <f>AR61</f>
        <v>0</v>
      </c>
      <c r="AS58" s="445"/>
      <c r="AT58" s="453">
        <f>560-383</f>
        <v>177</v>
      </c>
      <c r="AU58" s="455"/>
      <c r="AV58" s="456"/>
      <c r="AW58" s="195">
        <v>0</v>
      </c>
      <c r="AX58" s="195">
        <v>0</v>
      </c>
      <c r="AY58" s="453">
        <v>0</v>
      </c>
      <c r="AZ58" s="191">
        <v>0</v>
      </c>
      <c r="BA58" s="445">
        <v>0</v>
      </c>
      <c r="BB58" s="822"/>
    </row>
    <row r="59" spans="1:54" ht="36.9" customHeight="1">
      <c r="A59" s="826"/>
      <c r="B59" s="829"/>
      <c r="C59" s="829"/>
      <c r="D59" s="137" t="s">
        <v>37</v>
      </c>
      <c r="E59" s="628">
        <v>0</v>
      </c>
      <c r="F59" s="635"/>
      <c r="G59" s="382"/>
      <c r="H59" s="197"/>
      <c r="I59" s="197"/>
      <c r="J59" s="263"/>
      <c r="K59" s="197"/>
      <c r="L59" s="197"/>
      <c r="M59" s="263"/>
      <c r="N59" s="332"/>
      <c r="O59" s="332"/>
      <c r="P59" s="263"/>
      <c r="Q59" s="197"/>
      <c r="R59" s="197"/>
      <c r="S59" s="263"/>
      <c r="T59" s="197"/>
      <c r="U59" s="197"/>
      <c r="V59" s="263"/>
      <c r="W59" s="197"/>
      <c r="X59" s="197"/>
      <c r="Y59" s="263"/>
      <c r="Z59" s="197"/>
      <c r="AA59" s="260"/>
      <c r="AB59" s="334"/>
      <c r="AC59" s="457"/>
      <c r="AD59" s="336"/>
      <c r="AE59" s="310"/>
      <c r="AF59" s="260"/>
      <c r="AG59" s="334"/>
      <c r="AH59" s="475"/>
      <c r="AI59" s="263"/>
      <c r="AJ59" s="310"/>
      <c r="AK59" s="260"/>
      <c r="AL59" s="334"/>
      <c r="AM59" s="475"/>
      <c r="AN59" s="263"/>
      <c r="AO59" s="265"/>
      <c r="AP59" s="260"/>
      <c r="AQ59" s="334"/>
      <c r="AR59" s="714"/>
      <c r="AS59" s="263"/>
      <c r="AT59" s="339"/>
      <c r="AU59" s="266"/>
      <c r="AV59" s="341"/>
      <c r="AW59" s="475"/>
      <c r="AX59" s="263"/>
      <c r="AY59" s="339"/>
      <c r="AZ59" s="248"/>
      <c r="BA59" s="263"/>
      <c r="BB59" s="823"/>
    </row>
    <row r="60" spans="1:54" ht="52.5" customHeight="1">
      <c r="A60" s="826"/>
      <c r="B60" s="829"/>
      <c r="C60" s="829"/>
      <c r="D60" s="138" t="s">
        <v>2</v>
      </c>
      <c r="E60" s="632">
        <v>0</v>
      </c>
      <c r="F60" s="635"/>
      <c r="G60" s="399"/>
      <c r="H60" s="198"/>
      <c r="I60" s="198"/>
      <c r="J60" s="268"/>
      <c r="K60" s="198"/>
      <c r="L60" s="198"/>
      <c r="M60" s="268"/>
      <c r="N60" s="342"/>
      <c r="O60" s="342"/>
      <c r="P60" s="268"/>
      <c r="Q60" s="198"/>
      <c r="R60" s="198"/>
      <c r="S60" s="268"/>
      <c r="T60" s="198"/>
      <c r="U60" s="198"/>
      <c r="V60" s="268"/>
      <c r="W60" s="198"/>
      <c r="X60" s="198"/>
      <c r="Y60" s="268"/>
      <c r="Z60" s="198"/>
      <c r="AA60" s="272"/>
      <c r="AB60" s="275"/>
      <c r="AC60" s="461"/>
      <c r="AD60" s="343"/>
      <c r="AE60" s="404"/>
      <c r="AF60" s="272"/>
      <c r="AG60" s="275"/>
      <c r="AH60" s="477"/>
      <c r="AI60" s="268"/>
      <c r="AJ60" s="404"/>
      <c r="AK60" s="272"/>
      <c r="AL60" s="275"/>
      <c r="AM60" s="477"/>
      <c r="AN60" s="268"/>
      <c r="AO60" s="276"/>
      <c r="AP60" s="272"/>
      <c r="AQ60" s="275"/>
      <c r="AR60" s="715"/>
      <c r="AS60" s="268"/>
      <c r="AT60" s="344"/>
      <c r="AU60" s="272"/>
      <c r="AV60" s="275"/>
      <c r="AW60" s="477"/>
      <c r="AX60" s="268"/>
      <c r="AY60" s="344"/>
      <c r="AZ60" s="274"/>
      <c r="BA60" s="268"/>
      <c r="BB60" s="823"/>
    </row>
    <row r="61" spans="1:54" s="418" customFormat="1" ht="30.75" customHeight="1">
      <c r="A61" s="826"/>
      <c r="B61" s="829"/>
      <c r="C61" s="829"/>
      <c r="D61" s="185" t="s">
        <v>281</v>
      </c>
      <c r="E61" s="638">
        <f>SUM(E58)</f>
        <v>560</v>
      </c>
      <c r="F61" s="642">
        <f>SUM(F58)</f>
        <v>0</v>
      </c>
      <c r="G61" s="406">
        <f>SUM(F61/E61)</f>
        <v>0</v>
      </c>
      <c r="H61" s="407">
        <v>0</v>
      </c>
      <c r="I61" s="407">
        <v>0</v>
      </c>
      <c r="J61" s="407">
        <v>0</v>
      </c>
      <c r="K61" s="407">
        <v>0</v>
      </c>
      <c r="L61" s="407">
        <v>0</v>
      </c>
      <c r="M61" s="407">
        <v>0</v>
      </c>
      <c r="N61" s="407">
        <v>0</v>
      </c>
      <c r="O61" s="407">
        <v>0</v>
      </c>
      <c r="P61" s="407">
        <v>0</v>
      </c>
      <c r="Q61" s="407">
        <v>0</v>
      </c>
      <c r="R61" s="407">
        <v>0</v>
      </c>
      <c r="S61" s="407">
        <v>0</v>
      </c>
      <c r="T61" s="407">
        <v>0</v>
      </c>
      <c r="U61" s="407">
        <v>0</v>
      </c>
      <c r="V61" s="407">
        <v>0</v>
      </c>
      <c r="W61" s="407">
        <f>W58</f>
        <v>100</v>
      </c>
      <c r="X61" s="407">
        <v>0</v>
      </c>
      <c r="Y61" s="407">
        <v>0</v>
      </c>
      <c r="Z61" s="407">
        <v>0</v>
      </c>
      <c r="AA61" s="407">
        <v>0</v>
      </c>
      <c r="AB61" s="407">
        <v>0</v>
      </c>
      <c r="AC61" s="407">
        <v>0</v>
      </c>
      <c r="AD61" s="407">
        <v>0</v>
      </c>
      <c r="AE61" s="416">
        <v>83</v>
      </c>
      <c r="AF61" s="412"/>
      <c r="AG61" s="464"/>
      <c r="AH61" s="407">
        <v>0</v>
      </c>
      <c r="AI61" s="407">
        <v>0</v>
      </c>
      <c r="AJ61" s="416">
        <f>AJ58</f>
        <v>0</v>
      </c>
      <c r="AK61" s="412"/>
      <c r="AL61" s="464"/>
      <c r="AM61" s="407">
        <v>0</v>
      </c>
      <c r="AN61" s="407">
        <v>0</v>
      </c>
      <c r="AO61" s="589">
        <f>AO58</f>
        <v>100</v>
      </c>
      <c r="AP61" s="412"/>
      <c r="AQ61" s="464"/>
      <c r="AR61" s="716">
        <v>0</v>
      </c>
      <c r="AS61" s="410"/>
      <c r="AT61" s="469">
        <f>AT58</f>
        <v>177</v>
      </c>
      <c r="AU61" s="470"/>
      <c r="AV61" s="413"/>
      <c r="AW61" s="407">
        <v>0</v>
      </c>
      <c r="AX61" s="407">
        <v>0</v>
      </c>
      <c r="AY61" s="471">
        <v>0</v>
      </c>
      <c r="AZ61" s="405">
        <v>0</v>
      </c>
      <c r="BA61" s="410">
        <v>0</v>
      </c>
      <c r="BB61" s="823"/>
    </row>
    <row r="62" spans="1:54" ht="85.95" customHeight="1">
      <c r="A62" s="826"/>
      <c r="B62" s="829"/>
      <c r="C62" s="829"/>
      <c r="D62" s="546" t="s">
        <v>290</v>
      </c>
      <c r="E62" s="632">
        <v>0</v>
      </c>
      <c r="F62" s="632"/>
      <c r="G62" s="295"/>
      <c r="H62" s="297"/>
      <c r="I62" s="297"/>
      <c r="J62" s="298"/>
      <c r="K62" s="297"/>
      <c r="L62" s="297"/>
      <c r="M62" s="298"/>
      <c r="N62" s="365"/>
      <c r="O62" s="365"/>
      <c r="P62" s="298"/>
      <c r="Q62" s="297"/>
      <c r="R62" s="297"/>
      <c r="S62" s="298"/>
      <c r="T62" s="297"/>
      <c r="U62" s="297"/>
      <c r="V62" s="298"/>
      <c r="W62" s="297"/>
      <c r="X62" s="297"/>
      <c r="Y62" s="298"/>
      <c r="Z62" s="297"/>
      <c r="AA62" s="301"/>
      <c r="AB62" s="302"/>
      <c r="AC62" s="472"/>
      <c r="AD62" s="420"/>
      <c r="AE62" s="300"/>
      <c r="AF62" s="301"/>
      <c r="AG62" s="302"/>
      <c r="AH62" s="473"/>
      <c r="AI62" s="298"/>
      <c r="AJ62" s="300"/>
      <c r="AK62" s="301"/>
      <c r="AL62" s="302"/>
      <c r="AM62" s="473"/>
      <c r="AN62" s="298"/>
      <c r="AO62" s="305"/>
      <c r="AP62" s="301"/>
      <c r="AQ62" s="302"/>
      <c r="AR62" s="473"/>
      <c r="AS62" s="298"/>
      <c r="AT62" s="474"/>
      <c r="AU62" s="299"/>
      <c r="AV62" s="304"/>
      <c r="AW62" s="473"/>
      <c r="AX62" s="298"/>
      <c r="AY62" s="474"/>
      <c r="AZ62" s="298"/>
      <c r="BA62" s="298"/>
      <c r="BB62" s="823"/>
    </row>
    <row r="63" spans="1:54" ht="22.65" customHeight="1">
      <c r="A63" s="826"/>
      <c r="B63" s="829"/>
      <c r="C63" s="829"/>
      <c r="D63" s="616" t="s">
        <v>282</v>
      </c>
      <c r="E63" s="632">
        <v>0</v>
      </c>
      <c r="F63" s="632"/>
      <c r="G63" s="295"/>
      <c r="H63" s="297"/>
      <c r="I63" s="297"/>
      <c r="J63" s="298"/>
      <c r="K63" s="297"/>
      <c r="L63" s="297"/>
      <c r="M63" s="298"/>
      <c r="N63" s="365"/>
      <c r="O63" s="365"/>
      <c r="P63" s="298"/>
      <c r="Q63" s="297"/>
      <c r="R63" s="297"/>
      <c r="S63" s="298"/>
      <c r="T63" s="297"/>
      <c r="U63" s="297"/>
      <c r="V63" s="298"/>
      <c r="W63" s="297"/>
      <c r="X63" s="297"/>
      <c r="Y63" s="298"/>
      <c r="Z63" s="297"/>
      <c r="AA63" s="301"/>
      <c r="AB63" s="302"/>
      <c r="AC63" s="472"/>
      <c r="AD63" s="420"/>
      <c r="AE63" s="300"/>
      <c r="AF63" s="301"/>
      <c r="AG63" s="302"/>
      <c r="AH63" s="473"/>
      <c r="AI63" s="298"/>
      <c r="AJ63" s="300"/>
      <c r="AK63" s="301"/>
      <c r="AL63" s="302"/>
      <c r="AM63" s="473"/>
      <c r="AN63" s="298"/>
      <c r="AO63" s="305"/>
      <c r="AP63" s="301"/>
      <c r="AQ63" s="302"/>
      <c r="AR63" s="473"/>
      <c r="AS63" s="298"/>
      <c r="AT63" s="474"/>
      <c r="AU63" s="299"/>
      <c r="AV63" s="304"/>
      <c r="AW63" s="473"/>
      <c r="AX63" s="298"/>
      <c r="AY63" s="474"/>
      <c r="AZ63" s="298"/>
      <c r="BA63" s="298"/>
      <c r="BB63" s="823"/>
    </row>
    <row r="64" spans="1:54" ht="31.2">
      <c r="A64" s="827"/>
      <c r="B64" s="830"/>
      <c r="C64" s="830"/>
      <c r="D64" s="135" t="s">
        <v>43</v>
      </c>
      <c r="E64" s="632">
        <v>0</v>
      </c>
      <c r="F64" s="632"/>
      <c r="G64" s="382"/>
      <c r="H64" s="197"/>
      <c r="I64" s="197"/>
      <c r="J64" s="263"/>
      <c r="K64" s="197"/>
      <c r="L64" s="197"/>
      <c r="M64" s="263"/>
      <c r="N64" s="332"/>
      <c r="O64" s="332"/>
      <c r="P64" s="263"/>
      <c r="Q64" s="197"/>
      <c r="R64" s="197"/>
      <c r="S64" s="263"/>
      <c r="T64" s="197"/>
      <c r="U64" s="197"/>
      <c r="V64" s="263" t="s">
        <v>19</v>
      </c>
      <c r="W64" s="197"/>
      <c r="X64" s="197"/>
      <c r="Y64" s="263"/>
      <c r="Z64" s="197"/>
      <c r="AA64" s="260"/>
      <c r="AB64" s="334"/>
      <c r="AC64" s="457"/>
      <c r="AD64" s="336"/>
      <c r="AE64" s="310"/>
      <c r="AF64" s="260"/>
      <c r="AG64" s="334"/>
      <c r="AH64" s="475"/>
      <c r="AI64" s="263"/>
      <c r="AJ64" s="310"/>
      <c r="AK64" s="260"/>
      <c r="AL64" s="334"/>
      <c r="AM64" s="475"/>
      <c r="AN64" s="263"/>
      <c r="AO64" s="312"/>
      <c r="AP64" s="260"/>
      <c r="AQ64" s="334"/>
      <c r="AR64" s="475"/>
      <c r="AS64" s="263"/>
      <c r="AT64" s="339"/>
      <c r="AU64" s="266"/>
      <c r="AV64" s="341"/>
      <c r="AW64" s="475"/>
      <c r="AX64" s="263"/>
      <c r="AY64" s="339"/>
      <c r="AZ64" s="263"/>
      <c r="BA64" s="263"/>
      <c r="BB64" s="824"/>
    </row>
    <row r="65" spans="1:54" ht="22.65" customHeight="1">
      <c r="A65" s="825" t="s">
        <v>306</v>
      </c>
      <c r="B65" s="828" t="s">
        <v>343</v>
      </c>
      <c r="C65" s="828" t="s">
        <v>295</v>
      </c>
      <c r="D65" s="167" t="s">
        <v>41</v>
      </c>
      <c r="E65" s="641">
        <v>345.25</v>
      </c>
      <c r="F65" s="641">
        <f>SUM(I65+L65+O65+R65+U65+X65+AC65+AH65+AM65+AR65+AW65+AZ65)</f>
        <v>0</v>
      </c>
      <c r="G65" s="444">
        <f>SUM(F65/E65)</f>
        <v>0</v>
      </c>
      <c r="H65" s="195">
        <v>0</v>
      </c>
      <c r="I65" s="195">
        <v>0</v>
      </c>
      <c r="J65" s="195">
        <v>0</v>
      </c>
      <c r="K65" s="195">
        <v>0</v>
      </c>
      <c r="L65" s="195">
        <v>0</v>
      </c>
      <c r="M65" s="195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5">
        <v>0</v>
      </c>
      <c r="W65" s="195">
        <v>0</v>
      </c>
      <c r="X65" s="195">
        <v>0</v>
      </c>
      <c r="Y65" s="195">
        <v>0</v>
      </c>
      <c r="Z65" s="195">
        <v>0</v>
      </c>
      <c r="AA65" s="195">
        <v>0</v>
      </c>
      <c r="AB65" s="195">
        <v>0</v>
      </c>
      <c r="AC65" s="195">
        <v>0</v>
      </c>
      <c r="AD65" s="195">
        <v>0</v>
      </c>
      <c r="AE65" s="195">
        <f>AE68</f>
        <v>100</v>
      </c>
      <c r="AF65" s="195">
        <v>0</v>
      </c>
      <c r="AG65" s="195">
        <v>0</v>
      </c>
      <c r="AH65" s="195">
        <v>0</v>
      </c>
      <c r="AI65" s="195">
        <v>0</v>
      </c>
      <c r="AJ65" s="195">
        <v>0</v>
      </c>
      <c r="AK65" s="195">
        <v>0</v>
      </c>
      <c r="AL65" s="195">
        <v>0</v>
      </c>
      <c r="AM65" s="195">
        <v>0</v>
      </c>
      <c r="AN65" s="195">
        <v>0</v>
      </c>
      <c r="AO65" s="195">
        <v>0</v>
      </c>
      <c r="AP65" s="195">
        <v>0</v>
      </c>
      <c r="AQ65" s="195">
        <v>0</v>
      </c>
      <c r="AR65" s="195">
        <v>0</v>
      </c>
      <c r="AS65" s="195">
        <v>0</v>
      </c>
      <c r="AT65" s="719">
        <f>AT68</f>
        <v>161.5</v>
      </c>
      <c r="AU65" s="720"/>
      <c r="AV65" s="721"/>
      <c r="AW65" s="195">
        <v>0</v>
      </c>
      <c r="AX65" s="195">
        <v>0</v>
      </c>
      <c r="AY65" s="195">
        <v>0</v>
      </c>
      <c r="AZ65" s="195">
        <v>0</v>
      </c>
      <c r="BA65" s="195">
        <v>0</v>
      </c>
      <c r="BB65" s="822"/>
    </row>
    <row r="66" spans="1:54" ht="36.9" customHeight="1">
      <c r="A66" s="826"/>
      <c r="B66" s="829"/>
      <c r="C66" s="829"/>
      <c r="D66" s="137" t="s">
        <v>37</v>
      </c>
      <c r="E66" s="632">
        <v>0</v>
      </c>
      <c r="F66" s="635"/>
      <c r="G66" s="382"/>
      <c r="H66" s="197"/>
      <c r="I66" s="197"/>
      <c r="J66" s="263"/>
      <c r="K66" s="332"/>
      <c r="L66" s="332"/>
      <c r="M66" s="263"/>
      <c r="N66" s="332"/>
      <c r="O66" s="332"/>
      <c r="P66" s="263"/>
      <c r="Q66" s="332"/>
      <c r="R66" s="332"/>
      <c r="S66" s="263"/>
      <c r="T66" s="332"/>
      <c r="U66" s="332"/>
      <c r="V66" s="263"/>
      <c r="W66" s="332"/>
      <c r="X66" s="484"/>
      <c r="Y66" s="263"/>
      <c r="Z66" s="333"/>
      <c r="AA66" s="478"/>
      <c r="AB66" s="479"/>
      <c r="AC66" s="457"/>
      <c r="AD66" s="336"/>
      <c r="AE66" s="661"/>
      <c r="AF66" s="662"/>
      <c r="AG66" s="663"/>
      <c r="AH66" s="664"/>
      <c r="AI66" s="338"/>
      <c r="AJ66" s="673"/>
      <c r="AK66" s="256"/>
      <c r="AL66" s="257"/>
      <c r="AM66" s="339"/>
      <c r="AN66" s="263"/>
      <c r="AO66" s="265"/>
      <c r="AP66" s="260"/>
      <c r="AQ66" s="334"/>
      <c r="AR66" s="339"/>
      <c r="AS66" s="263"/>
      <c r="AT66" s="722"/>
      <c r="AU66" s="723"/>
      <c r="AV66" s="676"/>
      <c r="AW66" s="722"/>
      <c r="AX66" s="263"/>
      <c r="AY66" s="722"/>
      <c r="AZ66" s="628"/>
      <c r="BA66" s="263"/>
      <c r="BB66" s="823"/>
    </row>
    <row r="67" spans="1:54" ht="52.5" customHeight="1">
      <c r="A67" s="826"/>
      <c r="B67" s="829"/>
      <c r="C67" s="829"/>
      <c r="D67" s="138" t="s">
        <v>2</v>
      </c>
      <c r="E67" s="632">
        <v>0</v>
      </c>
      <c r="F67" s="635"/>
      <c r="G67" s="399"/>
      <c r="H67" s="198"/>
      <c r="I67" s="198"/>
      <c r="J67" s="268"/>
      <c r="K67" s="342"/>
      <c r="L67" s="342"/>
      <c r="M67" s="268"/>
      <c r="N67" s="342"/>
      <c r="O67" s="342"/>
      <c r="P67" s="268"/>
      <c r="Q67" s="342"/>
      <c r="R67" s="342"/>
      <c r="S67" s="268"/>
      <c r="T67" s="342"/>
      <c r="U67" s="342"/>
      <c r="V67" s="268"/>
      <c r="W67" s="342"/>
      <c r="X67" s="559"/>
      <c r="Y67" s="268"/>
      <c r="Z67" s="609"/>
      <c r="AA67" s="480"/>
      <c r="AB67" s="481"/>
      <c r="AC67" s="461"/>
      <c r="AD67" s="343"/>
      <c r="AE67" s="665"/>
      <c r="AF67" s="666"/>
      <c r="AG67" s="667"/>
      <c r="AH67" s="668"/>
      <c r="AI67" s="338"/>
      <c r="AJ67" s="674"/>
      <c r="AK67" s="269"/>
      <c r="AL67" s="270"/>
      <c r="AM67" s="344"/>
      <c r="AN67" s="268"/>
      <c r="AO67" s="276"/>
      <c r="AP67" s="272"/>
      <c r="AQ67" s="275"/>
      <c r="AR67" s="344"/>
      <c r="AS67" s="268"/>
      <c r="AT67" s="724"/>
      <c r="AU67" s="677"/>
      <c r="AV67" s="725"/>
      <c r="AW67" s="724"/>
      <c r="AX67" s="268"/>
      <c r="AY67" s="724"/>
      <c r="AZ67" s="632"/>
      <c r="BA67" s="268"/>
      <c r="BB67" s="823"/>
    </row>
    <row r="68" spans="1:54" s="418" customFormat="1" ht="36.75" customHeight="1">
      <c r="A68" s="826"/>
      <c r="B68" s="829"/>
      <c r="C68" s="829"/>
      <c r="D68" s="185" t="s">
        <v>281</v>
      </c>
      <c r="E68" s="638">
        <f>SUM(E65)</f>
        <v>345.25</v>
      </c>
      <c r="F68" s="642">
        <v>0</v>
      </c>
      <c r="G68" s="406">
        <f>SUM(F68/E68)</f>
        <v>0</v>
      </c>
      <c r="H68" s="407">
        <v>0</v>
      </c>
      <c r="I68" s="407">
        <v>0</v>
      </c>
      <c r="J68" s="407">
        <v>0</v>
      </c>
      <c r="K68" s="407">
        <v>0</v>
      </c>
      <c r="L68" s="407">
        <v>0</v>
      </c>
      <c r="M68" s="407">
        <v>0</v>
      </c>
      <c r="N68" s="407">
        <v>0</v>
      </c>
      <c r="O68" s="407">
        <v>0</v>
      </c>
      <c r="P68" s="407">
        <v>0</v>
      </c>
      <c r="Q68" s="407">
        <v>0</v>
      </c>
      <c r="R68" s="407">
        <v>0</v>
      </c>
      <c r="S68" s="407">
        <v>0</v>
      </c>
      <c r="T68" s="407">
        <v>0</v>
      </c>
      <c r="U68" s="407">
        <v>0</v>
      </c>
      <c r="V68" s="407">
        <v>0</v>
      </c>
      <c r="W68" s="407">
        <v>0</v>
      </c>
      <c r="X68" s="407">
        <v>0</v>
      </c>
      <c r="Y68" s="407">
        <v>0</v>
      </c>
      <c r="Z68" s="407">
        <v>0</v>
      </c>
      <c r="AA68" s="407">
        <v>0</v>
      </c>
      <c r="AB68" s="407">
        <v>0</v>
      </c>
      <c r="AC68" s="407">
        <v>0</v>
      </c>
      <c r="AD68" s="407">
        <v>0</v>
      </c>
      <c r="AE68" s="669">
        <v>100</v>
      </c>
      <c r="AF68" s="670"/>
      <c r="AG68" s="671"/>
      <c r="AH68" s="407">
        <v>0</v>
      </c>
      <c r="AI68" s="407">
        <v>0</v>
      </c>
      <c r="AJ68" s="407">
        <v>0</v>
      </c>
      <c r="AK68" s="407">
        <v>0</v>
      </c>
      <c r="AL68" s="407">
        <v>0</v>
      </c>
      <c r="AM68" s="407">
        <v>0</v>
      </c>
      <c r="AN68" s="407">
        <v>0</v>
      </c>
      <c r="AO68" s="407">
        <v>0</v>
      </c>
      <c r="AP68" s="407">
        <v>0</v>
      </c>
      <c r="AQ68" s="407">
        <v>0</v>
      </c>
      <c r="AR68" s="407">
        <v>0</v>
      </c>
      <c r="AS68" s="407">
        <v>0</v>
      </c>
      <c r="AT68" s="726">
        <v>161.5</v>
      </c>
      <c r="AU68" s="727"/>
      <c r="AV68" s="679"/>
      <c r="AW68" s="407">
        <v>0</v>
      </c>
      <c r="AX68" s="407">
        <v>0</v>
      </c>
      <c r="AY68" s="407">
        <v>0</v>
      </c>
      <c r="AZ68" s="407">
        <v>0</v>
      </c>
      <c r="BA68" s="407">
        <v>0</v>
      </c>
      <c r="BB68" s="823"/>
    </row>
    <row r="69" spans="1:54" ht="85.95" customHeight="1">
      <c r="A69" s="826"/>
      <c r="B69" s="829"/>
      <c r="C69" s="829"/>
      <c r="D69" s="546" t="s">
        <v>290</v>
      </c>
      <c r="E69" s="632">
        <v>0</v>
      </c>
      <c r="F69" s="632"/>
      <c r="G69" s="295"/>
      <c r="H69" s="297"/>
      <c r="I69" s="297"/>
      <c r="J69" s="298"/>
      <c r="K69" s="297"/>
      <c r="L69" s="297"/>
      <c r="M69" s="298"/>
      <c r="N69" s="297"/>
      <c r="O69" s="297"/>
      <c r="P69" s="298"/>
      <c r="Q69" s="297"/>
      <c r="R69" s="297"/>
      <c r="S69" s="298"/>
      <c r="T69" s="297"/>
      <c r="U69" s="297"/>
      <c r="V69" s="298"/>
      <c r="W69" s="297"/>
      <c r="X69" s="297"/>
      <c r="Y69" s="298"/>
      <c r="Z69" s="297"/>
      <c r="AA69" s="301"/>
      <c r="AB69" s="302"/>
      <c r="AC69" s="472"/>
      <c r="AD69" s="420"/>
      <c r="AE69" s="300"/>
      <c r="AF69" s="301"/>
      <c r="AG69" s="302"/>
      <c r="AH69" s="473"/>
      <c r="AI69" s="298"/>
      <c r="AJ69" s="300"/>
      <c r="AK69" s="301"/>
      <c r="AL69" s="302"/>
      <c r="AM69" s="474"/>
      <c r="AN69" s="298"/>
      <c r="AO69" s="305"/>
      <c r="AP69" s="301"/>
      <c r="AQ69" s="302"/>
      <c r="AR69" s="473"/>
      <c r="AS69" s="298"/>
      <c r="AT69" s="474"/>
      <c r="AU69" s="299"/>
      <c r="AV69" s="304"/>
      <c r="AW69" s="474"/>
      <c r="AX69" s="298"/>
      <c r="AY69" s="474"/>
      <c r="AZ69" s="298"/>
      <c r="BA69" s="298"/>
      <c r="BB69" s="823"/>
    </row>
    <row r="70" spans="1:54" ht="22.65" customHeight="1">
      <c r="A70" s="826"/>
      <c r="B70" s="829"/>
      <c r="C70" s="829"/>
      <c r="D70" s="201" t="s">
        <v>282</v>
      </c>
      <c r="E70" s="632">
        <v>0</v>
      </c>
      <c r="F70" s="632"/>
      <c r="G70" s="295"/>
      <c r="H70" s="297"/>
      <c r="I70" s="297"/>
      <c r="J70" s="298"/>
      <c r="K70" s="297"/>
      <c r="L70" s="297"/>
      <c r="M70" s="298"/>
      <c r="N70" s="297"/>
      <c r="O70" s="297"/>
      <c r="P70" s="298"/>
      <c r="Q70" s="297"/>
      <c r="R70" s="297"/>
      <c r="S70" s="298"/>
      <c r="T70" s="297"/>
      <c r="U70" s="297"/>
      <c r="V70" s="298"/>
      <c r="W70" s="297"/>
      <c r="X70" s="297"/>
      <c r="Y70" s="298"/>
      <c r="Z70" s="297"/>
      <c r="AA70" s="301"/>
      <c r="AB70" s="302"/>
      <c r="AC70" s="472"/>
      <c r="AD70" s="420"/>
      <c r="AE70" s="300"/>
      <c r="AF70" s="301"/>
      <c r="AG70" s="302"/>
      <c r="AH70" s="473"/>
      <c r="AI70" s="298"/>
      <c r="AJ70" s="300"/>
      <c r="AK70" s="301"/>
      <c r="AL70" s="302"/>
      <c r="AM70" s="474"/>
      <c r="AN70" s="298"/>
      <c r="AO70" s="305"/>
      <c r="AP70" s="301"/>
      <c r="AQ70" s="302"/>
      <c r="AR70" s="473"/>
      <c r="AS70" s="298"/>
      <c r="AT70" s="474"/>
      <c r="AU70" s="299"/>
      <c r="AV70" s="304"/>
      <c r="AW70" s="474"/>
      <c r="AX70" s="298"/>
      <c r="AY70" s="474"/>
      <c r="AZ70" s="298"/>
      <c r="BA70" s="298"/>
      <c r="BB70" s="823"/>
    </row>
    <row r="71" spans="1:54" ht="31.2">
      <c r="A71" s="827"/>
      <c r="B71" s="830"/>
      <c r="C71" s="830"/>
      <c r="D71" s="135" t="s">
        <v>43</v>
      </c>
      <c r="E71" s="632">
        <v>0</v>
      </c>
      <c r="F71" s="632"/>
      <c r="G71" s="382"/>
      <c r="H71" s="197"/>
      <c r="I71" s="197"/>
      <c r="J71" s="263"/>
      <c r="K71" s="197"/>
      <c r="L71" s="197"/>
      <c r="M71" s="263"/>
      <c r="N71" s="197"/>
      <c r="O71" s="197"/>
      <c r="P71" s="263"/>
      <c r="Q71" s="197"/>
      <c r="R71" s="197"/>
      <c r="S71" s="263"/>
      <c r="T71" s="197"/>
      <c r="U71" s="197"/>
      <c r="V71" s="263"/>
      <c r="W71" s="197"/>
      <c r="X71" s="197"/>
      <c r="Y71" s="263"/>
      <c r="Z71" s="197"/>
      <c r="AA71" s="260"/>
      <c r="AB71" s="334"/>
      <c r="AC71" s="457"/>
      <c r="AD71" s="336"/>
      <c r="AE71" s="310"/>
      <c r="AF71" s="260"/>
      <c r="AG71" s="334"/>
      <c r="AH71" s="475"/>
      <c r="AI71" s="263"/>
      <c r="AJ71" s="310"/>
      <c r="AK71" s="260"/>
      <c r="AL71" s="334"/>
      <c r="AM71" s="339"/>
      <c r="AN71" s="263"/>
      <c r="AO71" s="312"/>
      <c r="AP71" s="260"/>
      <c r="AQ71" s="334"/>
      <c r="AR71" s="475"/>
      <c r="AS71" s="263"/>
      <c r="AT71" s="339"/>
      <c r="AU71" s="266"/>
      <c r="AV71" s="341"/>
      <c r="AW71" s="339"/>
      <c r="AX71" s="263"/>
      <c r="AY71" s="339"/>
      <c r="AZ71" s="263"/>
      <c r="BA71" s="263"/>
      <c r="BB71" s="824"/>
    </row>
    <row r="72" spans="1:54" ht="24" customHeight="1">
      <c r="A72" s="825" t="s">
        <v>307</v>
      </c>
      <c r="B72" s="828" t="s">
        <v>297</v>
      </c>
      <c r="C72" s="828" t="s">
        <v>324</v>
      </c>
      <c r="D72" s="445" t="s">
        <v>41</v>
      </c>
      <c r="E72" s="641">
        <v>298.2</v>
      </c>
      <c r="F72" s="641">
        <f>SUM(I72+L72+O72+R72+U72+X72+AC72+AH72+AM72+AR72+AW72+AZ72)</f>
        <v>109.2</v>
      </c>
      <c r="G72" s="445">
        <f>SUM(F72/E72)</f>
        <v>0.36619718309859156</v>
      </c>
      <c r="H72" s="195">
        <v>0</v>
      </c>
      <c r="I72" s="195">
        <v>0</v>
      </c>
      <c r="J72" s="195">
        <v>0</v>
      </c>
      <c r="K72" s="776">
        <f>39+70.2</f>
        <v>109.2</v>
      </c>
      <c r="L72" s="776">
        <f>K72</f>
        <v>109.2</v>
      </c>
      <c r="M72" s="777">
        <f>SUM(L72/K72)</f>
        <v>1</v>
      </c>
      <c r="N72" s="195">
        <v>0</v>
      </c>
      <c r="O72" s="195">
        <v>0</v>
      </c>
      <c r="P72" s="195">
        <v>0</v>
      </c>
      <c r="Q72" s="385">
        <v>100</v>
      </c>
      <c r="R72" s="195">
        <v>0</v>
      </c>
      <c r="S72" s="195">
        <v>0</v>
      </c>
      <c r="T72" s="195">
        <v>0</v>
      </c>
      <c r="U72" s="195">
        <v>0</v>
      </c>
      <c r="V72" s="195">
        <v>0</v>
      </c>
      <c r="W72" s="195">
        <v>0</v>
      </c>
      <c r="X72" s="195">
        <v>0</v>
      </c>
      <c r="Y72" s="195">
        <v>0</v>
      </c>
      <c r="Z72" s="195">
        <v>0</v>
      </c>
      <c r="AA72" s="195">
        <v>0</v>
      </c>
      <c r="AB72" s="195">
        <v>0</v>
      </c>
      <c r="AC72" s="195">
        <v>0</v>
      </c>
      <c r="AD72" s="195">
        <v>0</v>
      </c>
      <c r="AE72" s="195">
        <v>0</v>
      </c>
      <c r="AF72" s="195">
        <v>0</v>
      </c>
      <c r="AG72" s="195">
        <v>0</v>
      </c>
      <c r="AH72" s="195">
        <v>0</v>
      </c>
      <c r="AI72" s="195">
        <v>0</v>
      </c>
      <c r="AJ72" s="195">
        <v>0</v>
      </c>
      <c r="AK72" s="195">
        <v>0</v>
      </c>
      <c r="AL72" s="195">
        <v>0</v>
      </c>
      <c r="AM72" s="195">
        <v>0</v>
      </c>
      <c r="AN72" s="195">
        <v>0</v>
      </c>
      <c r="AO72" s="694">
        <v>89</v>
      </c>
      <c r="AP72" s="494"/>
      <c r="AQ72" s="491"/>
      <c r="AR72" s="195">
        <v>0</v>
      </c>
      <c r="AS72" s="195">
        <v>0</v>
      </c>
      <c r="AT72" s="195">
        <v>0</v>
      </c>
      <c r="AU72" s="195">
        <v>0</v>
      </c>
      <c r="AV72" s="195">
        <v>0</v>
      </c>
      <c r="AW72" s="195">
        <v>0</v>
      </c>
      <c r="AX72" s="195">
        <v>0</v>
      </c>
      <c r="AY72" s="195">
        <v>0</v>
      </c>
      <c r="AZ72" s="195">
        <v>0</v>
      </c>
      <c r="BA72" s="195">
        <v>0</v>
      </c>
      <c r="BB72" s="822"/>
    </row>
    <row r="73" spans="1:54" ht="30" customHeight="1">
      <c r="A73" s="826"/>
      <c r="B73" s="829"/>
      <c r="C73" s="829"/>
      <c r="D73" s="137" t="s">
        <v>37</v>
      </c>
      <c r="E73" s="628">
        <v>0</v>
      </c>
      <c r="F73" s="644"/>
      <c r="G73" s="495"/>
      <c r="H73" s="197"/>
      <c r="I73" s="197"/>
      <c r="J73" s="263"/>
      <c r="K73" s="332"/>
      <c r="L73" s="197"/>
      <c r="M73" s="263"/>
      <c r="N73" s="332"/>
      <c r="O73" s="332"/>
      <c r="P73" s="383"/>
      <c r="Q73" s="332"/>
      <c r="R73" s="197"/>
      <c r="S73" s="263"/>
      <c r="T73" s="197"/>
      <c r="U73" s="197"/>
      <c r="V73" s="263"/>
      <c r="W73" s="197"/>
      <c r="X73" s="197"/>
      <c r="Y73" s="263"/>
      <c r="Z73" s="197"/>
      <c r="AA73" s="260"/>
      <c r="AB73" s="341"/>
      <c r="AC73" s="398"/>
      <c r="AD73" s="383"/>
      <c r="AE73" s="628"/>
      <c r="AF73" s="675"/>
      <c r="AG73" s="676"/>
      <c r="AH73" s="673"/>
      <c r="AI73" s="383"/>
      <c r="AJ73" s="197"/>
      <c r="AK73" s="260"/>
      <c r="AL73" s="341"/>
      <c r="AM73" s="458"/>
      <c r="AN73" s="383"/>
      <c r="AO73" s="567"/>
      <c r="AP73" s="262"/>
      <c r="AQ73" s="341"/>
      <c r="AR73" s="248"/>
      <c r="AS73" s="197"/>
      <c r="AT73" s="248"/>
      <c r="AU73" s="266"/>
      <c r="AV73" s="341"/>
      <c r="AW73" s="458"/>
      <c r="AX73" s="383"/>
      <c r="AY73" s="248"/>
      <c r="AZ73" s="738"/>
      <c r="BA73" s="383"/>
      <c r="BB73" s="823"/>
    </row>
    <row r="74" spans="1:54" ht="64.5" customHeight="1">
      <c r="A74" s="826"/>
      <c r="B74" s="829"/>
      <c r="C74" s="829"/>
      <c r="D74" s="138" t="s">
        <v>2</v>
      </c>
      <c r="E74" s="644"/>
      <c r="F74" s="644"/>
      <c r="G74" s="495"/>
      <c r="H74" s="198"/>
      <c r="I74" s="198"/>
      <c r="J74" s="268"/>
      <c r="K74" s="342"/>
      <c r="L74" s="198"/>
      <c r="M74" s="268"/>
      <c r="N74" s="342"/>
      <c r="O74" s="342"/>
      <c r="P74" s="400"/>
      <c r="Q74" s="342"/>
      <c r="R74" s="198"/>
      <c r="S74" s="268"/>
      <c r="T74" s="198"/>
      <c r="U74" s="198"/>
      <c r="V74" s="268"/>
      <c r="W74" s="198"/>
      <c r="X74" s="198"/>
      <c r="Y74" s="268"/>
      <c r="Z74" s="198"/>
      <c r="AA74" s="272"/>
      <c r="AB74" s="273"/>
      <c r="AC74" s="401"/>
      <c r="AD74" s="400"/>
      <c r="AE74" s="632"/>
      <c r="AF74" s="677"/>
      <c r="AG74" s="678"/>
      <c r="AH74" s="674"/>
      <c r="AI74" s="400"/>
      <c r="AJ74" s="198"/>
      <c r="AK74" s="272"/>
      <c r="AL74" s="273"/>
      <c r="AM74" s="462"/>
      <c r="AN74" s="400"/>
      <c r="AO74" s="568"/>
      <c r="AP74" s="402"/>
      <c r="AQ74" s="273"/>
      <c r="AR74" s="274"/>
      <c r="AS74" s="268"/>
      <c r="AT74" s="274"/>
      <c r="AU74" s="403"/>
      <c r="AV74" s="273"/>
      <c r="AW74" s="462"/>
      <c r="AX74" s="400"/>
      <c r="AY74" s="274"/>
      <c r="AZ74" s="739"/>
      <c r="BA74" s="400"/>
      <c r="BB74" s="823"/>
    </row>
    <row r="75" spans="1:54" s="418" customFormat="1" ht="36.75" customHeight="1">
      <c r="A75" s="826"/>
      <c r="B75" s="829"/>
      <c r="C75" s="829"/>
      <c r="D75" s="616" t="s">
        <v>281</v>
      </c>
      <c r="E75" s="638">
        <f>E72</f>
        <v>298.2</v>
      </c>
      <c r="F75" s="638">
        <f>SUM(I75+L75+O75+R75+U75+X75+AC75+AH75+AM75+AR75+AW75+AZ75)</f>
        <v>109.2</v>
      </c>
      <c r="G75" s="410">
        <f>G72</f>
        <v>0.36619718309859156</v>
      </c>
      <c r="H75" s="407">
        <v>0</v>
      </c>
      <c r="I75" s="407">
        <v>0</v>
      </c>
      <c r="J75" s="407">
        <v>0</v>
      </c>
      <c r="K75" s="407">
        <f>K72</f>
        <v>109.2</v>
      </c>
      <c r="L75" s="407">
        <f>L72</f>
        <v>109.2</v>
      </c>
      <c r="M75" s="778">
        <f>M72</f>
        <v>1</v>
      </c>
      <c r="N75" s="407">
        <v>0</v>
      </c>
      <c r="O75" s="407">
        <v>0</v>
      </c>
      <c r="P75" s="407">
        <v>0</v>
      </c>
      <c r="Q75" s="411">
        <f>Q72</f>
        <v>100</v>
      </c>
      <c r="R75" s="407">
        <v>0</v>
      </c>
      <c r="S75" s="407">
        <v>0</v>
      </c>
      <c r="T75" s="407">
        <v>0</v>
      </c>
      <c r="U75" s="407">
        <v>0</v>
      </c>
      <c r="V75" s="407">
        <v>0</v>
      </c>
      <c r="W75" s="407">
        <v>0</v>
      </c>
      <c r="X75" s="407">
        <v>0</v>
      </c>
      <c r="Y75" s="407">
        <v>0</v>
      </c>
      <c r="Z75" s="407">
        <v>0</v>
      </c>
      <c r="AA75" s="407">
        <v>0</v>
      </c>
      <c r="AB75" s="407">
        <v>0</v>
      </c>
      <c r="AC75" s="407">
        <v>0</v>
      </c>
      <c r="AD75" s="407">
        <v>0</v>
      </c>
      <c r="AE75" s="407">
        <v>0</v>
      </c>
      <c r="AF75" s="407">
        <v>0</v>
      </c>
      <c r="AG75" s="407">
        <v>0</v>
      </c>
      <c r="AH75" s="407">
        <v>0</v>
      </c>
      <c r="AI75" s="407">
        <v>0</v>
      </c>
      <c r="AJ75" s="407">
        <v>0</v>
      </c>
      <c r="AK75" s="407">
        <v>0</v>
      </c>
      <c r="AL75" s="407">
        <v>0</v>
      </c>
      <c r="AM75" s="407">
        <v>0</v>
      </c>
      <c r="AN75" s="407">
        <v>0</v>
      </c>
      <c r="AO75" s="405">
        <f>AO72</f>
        <v>89</v>
      </c>
      <c r="AP75" s="412"/>
      <c r="AQ75" s="413"/>
      <c r="AR75" s="195">
        <v>0</v>
      </c>
      <c r="AS75" s="195">
        <v>0</v>
      </c>
      <c r="AT75" s="195">
        <v>0</v>
      </c>
      <c r="AU75" s="195">
        <v>0</v>
      </c>
      <c r="AV75" s="195">
        <v>0</v>
      </c>
      <c r="AW75" s="195">
        <v>0</v>
      </c>
      <c r="AX75" s="195">
        <v>0</v>
      </c>
      <c r="AY75" s="195">
        <v>0</v>
      </c>
      <c r="AZ75" s="195">
        <v>0</v>
      </c>
      <c r="BA75" s="195">
        <v>0</v>
      </c>
      <c r="BB75" s="823"/>
    </row>
    <row r="76" spans="1:54" ht="87.9" customHeight="1">
      <c r="A76" s="826"/>
      <c r="B76" s="829"/>
      <c r="C76" s="829"/>
      <c r="D76" s="546" t="s">
        <v>290</v>
      </c>
      <c r="E76" s="630">
        <v>0</v>
      </c>
      <c r="F76" s="630"/>
      <c r="G76" s="295"/>
      <c r="H76" s="297"/>
      <c r="I76" s="297"/>
      <c r="J76" s="298"/>
      <c r="K76" s="365"/>
      <c r="L76" s="297"/>
      <c r="M76" s="298"/>
      <c r="N76" s="365"/>
      <c r="O76" s="365"/>
      <c r="P76" s="306"/>
      <c r="Q76" s="365"/>
      <c r="R76" s="297"/>
      <c r="S76" s="298"/>
      <c r="T76" s="297"/>
      <c r="U76" s="297"/>
      <c r="V76" s="298"/>
      <c r="W76" s="297"/>
      <c r="X76" s="297"/>
      <c r="Y76" s="298"/>
      <c r="Z76" s="297"/>
      <c r="AA76" s="301"/>
      <c r="AB76" s="304"/>
      <c r="AC76" s="419"/>
      <c r="AD76" s="306"/>
      <c r="AE76" s="297"/>
      <c r="AF76" s="301"/>
      <c r="AG76" s="304"/>
      <c r="AH76" s="420"/>
      <c r="AI76" s="306"/>
      <c r="AJ76" s="297"/>
      <c r="AK76" s="301"/>
      <c r="AL76" s="304"/>
      <c r="AM76" s="496"/>
      <c r="AN76" s="306"/>
      <c r="AO76" s="308"/>
      <c r="AP76" s="301"/>
      <c r="AQ76" s="304"/>
      <c r="AR76" s="420"/>
      <c r="AS76" s="306"/>
      <c r="AT76" s="297"/>
      <c r="AU76" s="299"/>
      <c r="AV76" s="304"/>
      <c r="AW76" s="496"/>
      <c r="AX76" s="306"/>
      <c r="AY76" s="308"/>
      <c r="AZ76" s="300"/>
      <c r="BA76" s="306"/>
      <c r="BB76" s="823"/>
    </row>
    <row r="77" spans="1:54" ht="21.75" customHeight="1">
      <c r="A77" s="826"/>
      <c r="B77" s="829"/>
      <c r="C77" s="829"/>
      <c r="D77" s="616" t="s">
        <v>282</v>
      </c>
      <c r="E77" s="630">
        <v>0</v>
      </c>
      <c r="F77" s="630"/>
      <c r="G77" s="295"/>
      <c r="H77" s="297"/>
      <c r="I77" s="297"/>
      <c r="J77" s="298"/>
      <c r="K77" s="365"/>
      <c r="L77" s="297"/>
      <c r="M77" s="298"/>
      <c r="N77" s="365"/>
      <c r="O77" s="297"/>
      <c r="P77" s="306"/>
      <c r="Q77" s="365"/>
      <c r="R77" s="297"/>
      <c r="S77" s="298"/>
      <c r="T77" s="297"/>
      <c r="U77" s="297"/>
      <c r="V77" s="298"/>
      <c r="W77" s="297"/>
      <c r="X77" s="297"/>
      <c r="Y77" s="298"/>
      <c r="Z77" s="297"/>
      <c r="AA77" s="301"/>
      <c r="AB77" s="304"/>
      <c r="AC77" s="419"/>
      <c r="AD77" s="306"/>
      <c r="AE77" s="297"/>
      <c r="AF77" s="301"/>
      <c r="AG77" s="304"/>
      <c r="AH77" s="420"/>
      <c r="AI77" s="306"/>
      <c r="AJ77" s="297"/>
      <c r="AK77" s="301"/>
      <c r="AL77" s="304"/>
      <c r="AM77" s="496"/>
      <c r="AN77" s="306"/>
      <c r="AO77" s="308"/>
      <c r="AP77" s="301"/>
      <c r="AQ77" s="304"/>
      <c r="AR77" s="420"/>
      <c r="AS77" s="306"/>
      <c r="AT77" s="297"/>
      <c r="AU77" s="299"/>
      <c r="AV77" s="304"/>
      <c r="AW77" s="496"/>
      <c r="AX77" s="306"/>
      <c r="AY77" s="308"/>
      <c r="AZ77" s="300"/>
      <c r="BA77" s="306"/>
      <c r="BB77" s="823"/>
    </row>
    <row r="78" spans="1:54" ht="33.9" customHeight="1">
      <c r="A78" s="827"/>
      <c r="B78" s="830"/>
      <c r="C78" s="830"/>
      <c r="D78" s="135" t="s">
        <v>43</v>
      </c>
      <c r="E78" s="628">
        <v>0</v>
      </c>
      <c r="F78" s="628"/>
      <c r="G78" s="382"/>
      <c r="H78" s="197"/>
      <c r="I78" s="197"/>
      <c r="J78" s="263"/>
      <c r="K78" s="332"/>
      <c r="L78" s="197"/>
      <c r="M78" s="263"/>
      <c r="N78" s="332"/>
      <c r="O78" s="197"/>
      <c r="P78" s="383"/>
      <c r="Q78" s="332"/>
      <c r="R78" s="197"/>
      <c r="S78" s="263"/>
      <c r="T78" s="197"/>
      <c r="U78" s="197"/>
      <c r="V78" s="263"/>
      <c r="W78" s="197"/>
      <c r="X78" s="197"/>
      <c r="Y78" s="263"/>
      <c r="Z78" s="197"/>
      <c r="AA78" s="260"/>
      <c r="AB78" s="341"/>
      <c r="AC78" s="398"/>
      <c r="AD78" s="383"/>
      <c r="AE78" s="197"/>
      <c r="AF78" s="260"/>
      <c r="AG78" s="341"/>
      <c r="AH78" s="336"/>
      <c r="AI78" s="383"/>
      <c r="AJ78" s="197"/>
      <c r="AK78" s="260"/>
      <c r="AL78" s="341"/>
      <c r="AM78" s="458"/>
      <c r="AN78" s="383"/>
      <c r="AO78" s="248"/>
      <c r="AP78" s="260"/>
      <c r="AQ78" s="341"/>
      <c r="AR78" s="336"/>
      <c r="AS78" s="383"/>
      <c r="AT78" s="197"/>
      <c r="AU78" s="266"/>
      <c r="AV78" s="341"/>
      <c r="AW78" s="458"/>
      <c r="AX78" s="383"/>
      <c r="AY78" s="248"/>
      <c r="AZ78" s="197"/>
      <c r="BA78" s="383"/>
      <c r="BB78" s="824"/>
    </row>
    <row r="79" spans="1:54" ht="18.899999999999999" customHeight="1">
      <c r="A79" s="825" t="s">
        <v>345</v>
      </c>
      <c r="B79" s="828" t="s">
        <v>298</v>
      </c>
      <c r="C79" s="828" t="s">
        <v>324</v>
      </c>
      <c r="D79" s="164" t="s">
        <v>41</v>
      </c>
      <c r="E79" s="645">
        <v>196.5</v>
      </c>
      <c r="F79" s="645">
        <f>SUM(I79+L79+O79+R79+U79+X79+AC79+AH79+AM79+AR79+AW79+AZ79)</f>
        <v>0</v>
      </c>
      <c r="G79" s="735">
        <f>SUM(F79/E79)</f>
        <v>0</v>
      </c>
      <c r="H79" s="195">
        <v>0</v>
      </c>
      <c r="I79" s="195">
        <v>0</v>
      </c>
      <c r="J79" s="195">
        <v>0</v>
      </c>
      <c r="K79" s="195">
        <v>0</v>
      </c>
      <c r="L79" s="195">
        <v>0</v>
      </c>
      <c r="M79" s="195">
        <v>0</v>
      </c>
      <c r="N79" s="195">
        <v>0</v>
      </c>
      <c r="O79" s="195">
        <v>0</v>
      </c>
      <c r="P79" s="195">
        <v>0</v>
      </c>
      <c r="Q79" s="195">
        <v>0</v>
      </c>
      <c r="R79" s="195">
        <v>0</v>
      </c>
      <c r="S79" s="195">
        <v>0</v>
      </c>
      <c r="T79" s="195">
        <f>T82</f>
        <v>22</v>
      </c>
      <c r="U79" s="195">
        <v>0</v>
      </c>
      <c r="V79" s="195">
        <v>0</v>
      </c>
      <c r="W79" s="195">
        <f>W82</f>
        <v>20</v>
      </c>
      <c r="X79" s="195">
        <v>0</v>
      </c>
      <c r="Y79" s="195">
        <v>0</v>
      </c>
      <c r="Z79" s="195">
        <v>0</v>
      </c>
      <c r="AA79" s="195">
        <v>0</v>
      </c>
      <c r="AB79" s="195">
        <v>0</v>
      </c>
      <c r="AC79" s="195">
        <v>0</v>
      </c>
      <c r="AD79" s="195">
        <v>0</v>
      </c>
      <c r="AE79" s="195">
        <f>AE82</f>
        <v>100</v>
      </c>
      <c r="AF79" s="490"/>
      <c r="AG79" s="491"/>
      <c r="AH79" s="195">
        <v>0</v>
      </c>
      <c r="AI79" s="195">
        <v>0</v>
      </c>
      <c r="AJ79" s="195">
        <v>0</v>
      </c>
      <c r="AK79" s="195">
        <v>0</v>
      </c>
      <c r="AL79" s="195">
        <v>0</v>
      </c>
      <c r="AM79" s="195">
        <v>0</v>
      </c>
      <c r="AN79" s="195">
        <v>0</v>
      </c>
      <c r="AO79" s="694">
        <f>AO82</f>
        <v>54.5</v>
      </c>
      <c r="AP79" s="494"/>
      <c r="AQ79" s="491"/>
      <c r="AR79" s="195">
        <v>0</v>
      </c>
      <c r="AS79" s="195">
        <v>0</v>
      </c>
      <c r="AT79" s="195">
        <v>0</v>
      </c>
      <c r="AU79" s="195">
        <v>0</v>
      </c>
      <c r="AV79" s="195">
        <v>0</v>
      </c>
      <c r="AW79" s="195">
        <v>0</v>
      </c>
      <c r="AX79" s="195">
        <v>0</v>
      </c>
      <c r="AY79" s="195">
        <v>0</v>
      </c>
      <c r="AZ79" s="195">
        <v>0</v>
      </c>
      <c r="BA79" s="195">
        <v>0</v>
      </c>
      <c r="BB79" s="822"/>
    </row>
    <row r="80" spans="1:54" ht="31.2">
      <c r="A80" s="826"/>
      <c r="B80" s="829"/>
      <c r="C80" s="829"/>
      <c r="D80" s="137" t="s">
        <v>37</v>
      </c>
      <c r="E80" s="628">
        <v>0</v>
      </c>
      <c r="F80" s="644"/>
      <c r="G80" s="736"/>
      <c r="H80" s="197"/>
      <c r="I80" s="197"/>
      <c r="J80" s="263"/>
      <c r="K80" s="332"/>
      <c r="L80" s="197"/>
      <c r="M80" s="263"/>
      <c r="N80" s="332"/>
      <c r="O80" s="197"/>
      <c r="P80" s="383"/>
      <c r="Q80" s="332"/>
      <c r="R80" s="197"/>
      <c r="S80" s="263"/>
      <c r="T80" s="197"/>
      <c r="U80" s="197"/>
      <c r="V80" s="263"/>
      <c r="W80" s="610"/>
      <c r="X80" s="197"/>
      <c r="Y80" s="263"/>
      <c r="Z80" s="197"/>
      <c r="AA80" s="260"/>
      <c r="AB80" s="341"/>
      <c r="AC80" s="398"/>
      <c r="AD80" s="383"/>
      <c r="AE80" s="197"/>
      <c r="AF80" s="260"/>
      <c r="AG80" s="341"/>
      <c r="AH80" s="336"/>
      <c r="AI80" s="383"/>
      <c r="AJ80" s="197"/>
      <c r="AK80" s="260"/>
      <c r="AL80" s="341"/>
      <c r="AM80" s="458"/>
      <c r="AN80" s="383"/>
      <c r="AO80" s="567"/>
      <c r="AP80" s="262"/>
      <c r="AQ80" s="341"/>
      <c r="AR80" s="197"/>
      <c r="AS80" s="197"/>
      <c r="AT80" s="248"/>
      <c r="AU80" s="266"/>
      <c r="AV80" s="341"/>
      <c r="AW80" s="458"/>
      <c r="AX80" s="733"/>
      <c r="AY80" s="248"/>
      <c r="AZ80" s="310"/>
      <c r="BA80" s="733"/>
      <c r="BB80" s="823"/>
    </row>
    <row r="81" spans="1:54" ht="64.5" customHeight="1">
      <c r="A81" s="826"/>
      <c r="B81" s="829"/>
      <c r="C81" s="829"/>
      <c r="D81" s="138" t="s">
        <v>2</v>
      </c>
      <c r="E81" s="632">
        <v>0</v>
      </c>
      <c r="F81" s="644"/>
      <c r="G81" s="736"/>
      <c r="H81" s="198"/>
      <c r="I81" s="198"/>
      <c r="J81" s="268"/>
      <c r="K81" s="342"/>
      <c r="L81" s="198"/>
      <c r="M81" s="268"/>
      <c r="N81" s="342"/>
      <c r="O81" s="198"/>
      <c r="P81" s="400"/>
      <c r="Q81" s="342"/>
      <c r="R81" s="198"/>
      <c r="S81" s="268"/>
      <c r="T81" s="198"/>
      <c r="U81" s="198"/>
      <c r="V81" s="268"/>
      <c r="W81" s="611"/>
      <c r="X81" s="198"/>
      <c r="Y81" s="268"/>
      <c r="Z81" s="198"/>
      <c r="AA81" s="272"/>
      <c r="AB81" s="273"/>
      <c r="AC81" s="401"/>
      <c r="AD81" s="400"/>
      <c r="AE81" s="198"/>
      <c r="AF81" s="272"/>
      <c r="AG81" s="273"/>
      <c r="AH81" s="343"/>
      <c r="AI81" s="400"/>
      <c r="AJ81" s="198"/>
      <c r="AK81" s="272"/>
      <c r="AL81" s="273"/>
      <c r="AM81" s="462"/>
      <c r="AN81" s="400"/>
      <c r="AO81" s="568"/>
      <c r="AP81" s="402"/>
      <c r="AQ81" s="273"/>
      <c r="AR81" s="268"/>
      <c r="AS81" s="268"/>
      <c r="AT81" s="274"/>
      <c r="AU81" s="403"/>
      <c r="AV81" s="273"/>
      <c r="AW81" s="462"/>
      <c r="AX81" s="734"/>
      <c r="AY81" s="274"/>
      <c r="AZ81" s="404"/>
      <c r="BA81" s="734"/>
      <c r="BB81" s="823"/>
    </row>
    <row r="82" spans="1:54" s="418" customFormat="1" ht="34.5" customHeight="1">
      <c r="A82" s="826"/>
      <c r="B82" s="829"/>
      <c r="C82" s="829"/>
      <c r="D82" s="185" t="s">
        <v>281</v>
      </c>
      <c r="E82" s="638">
        <f>SUM(E79)</f>
        <v>196.5</v>
      </c>
      <c r="F82" s="637">
        <f>SUM(I82+L82+O82+R82+U82+X82+AC82+AH82+AM82+AR82+AW82+AZ82)</f>
        <v>0</v>
      </c>
      <c r="G82" s="737">
        <f>SUM(F82/E82)</f>
        <v>0</v>
      </c>
      <c r="H82" s="407">
        <v>0</v>
      </c>
      <c r="I82" s="407">
        <v>0</v>
      </c>
      <c r="J82" s="407">
        <v>0</v>
      </c>
      <c r="K82" s="407">
        <v>0</v>
      </c>
      <c r="L82" s="407">
        <v>0</v>
      </c>
      <c r="M82" s="407">
        <v>0</v>
      </c>
      <c r="N82" s="407">
        <v>0</v>
      </c>
      <c r="O82" s="407">
        <v>0</v>
      </c>
      <c r="P82" s="407">
        <v>0</v>
      </c>
      <c r="Q82" s="407">
        <v>0</v>
      </c>
      <c r="R82" s="407">
        <v>0</v>
      </c>
      <c r="S82" s="407">
        <v>0</v>
      </c>
      <c r="T82" s="407">
        <v>22</v>
      </c>
      <c r="U82" s="195">
        <v>0</v>
      </c>
      <c r="V82" s="195">
        <v>0</v>
      </c>
      <c r="W82" s="407">
        <v>20</v>
      </c>
      <c r="X82" s="195">
        <v>0</v>
      </c>
      <c r="Y82" s="195">
        <v>0</v>
      </c>
      <c r="Z82" s="195">
        <v>0</v>
      </c>
      <c r="AA82" s="195">
        <v>0</v>
      </c>
      <c r="AB82" s="195">
        <v>0</v>
      </c>
      <c r="AC82" s="195">
        <v>0</v>
      </c>
      <c r="AD82" s="195">
        <v>0</v>
      </c>
      <c r="AE82" s="407">
        <v>100</v>
      </c>
      <c r="AF82" s="412"/>
      <c r="AG82" s="413"/>
      <c r="AH82" s="195">
        <v>0</v>
      </c>
      <c r="AI82" s="195">
        <v>0</v>
      </c>
      <c r="AJ82" s="195">
        <v>0</v>
      </c>
      <c r="AK82" s="195">
        <v>0</v>
      </c>
      <c r="AL82" s="195">
        <v>0</v>
      </c>
      <c r="AM82" s="195">
        <v>0</v>
      </c>
      <c r="AN82" s="195">
        <v>0</v>
      </c>
      <c r="AO82" s="405">
        <f>196.5-142</f>
        <v>54.5</v>
      </c>
      <c r="AP82" s="412"/>
      <c r="AQ82" s="413"/>
      <c r="AR82" s="195">
        <v>0</v>
      </c>
      <c r="AS82" s="195">
        <v>0</v>
      </c>
      <c r="AT82" s="195">
        <v>0</v>
      </c>
      <c r="AU82" s="195">
        <v>0</v>
      </c>
      <c r="AV82" s="195">
        <v>0</v>
      </c>
      <c r="AW82" s="195">
        <v>0</v>
      </c>
      <c r="AX82" s="195">
        <v>0</v>
      </c>
      <c r="AY82" s="195">
        <v>0</v>
      </c>
      <c r="AZ82" s="195">
        <v>0</v>
      </c>
      <c r="BA82" s="195">
        <v>0</v>
      </c>
      <c r="BB82" s="823"/>
    </row>
    <row r="83" spans="1:54" ht="87.9" customHeight="1">
      <c r="A83" s="826"/>
      <c r="B83" s="829"/>
      <c r="C83" s="829"/>
      <c r="D83" s="546" t="s">
        <v>290</v>
      </c>
      <c r="E83" s="630">
        <v>0</v>
      </c>
      <c r="F83" s="630"/>
      <c r="G83" s="295"/>
      <c r="H83" s="297"/>
      <c r="I83" s="297"/>
      <c r="J83" s="298"/>
      <c r="K83" s="365"/>
      <c r="L83" s="297"/>
      <c r="M83" s="298"/>
      <c r="N83" s="365"/>
      <c r="O83" s="297"/>
      <c r="P83" s="306"/>
      <c r="Q83" s="365"/>
      <c r="R83" s="297"/>
      <c r="S83" s="298"/>
      <c r="T83" s="297"/>
      <c r="U83" s="297"/>
      <c r="V83" s="298"/>
      <c r="W83" s="297"/>
      <c r="X83" s="297"/>
      <c r="Y83" s="298"/>
      <c r="Z83" s="297"/>
      <c r="AA83" s="301"/>
      <c r="AB83" s="304"/>
      <c r="AC83" s="419"/>
      <c r="AD83" s="306"/>
      <c r="AE83" s="297"/>
      <c r="AF83" s="301"/>
      <c r="AG83" s="304"/>
      <c r="AH83" s="420"/>
      <c r="AI83" s="306"/>
      <c r="AJ83" s="297"/>
      <c r="AK83" s="301"/>
      <c r="AL83" s="304"/>
      <c r="AM83" s="496"/>
      <c r="AN83" s="306"/>
      <c r="AO83" s="297"/>
      <c r="AP83" s="301"/>
      <c r="AQ83" s="304"/>
      <c r="AR83" s="420"/>
      <c r="AS83" s="306"/>
      <c r="AT83" s="308"/>
      <c r="AU83" s="299"/>
      <c r="AV83" s="304"/>
      <c r="AW83" s="420"/>
      <c r="AX83" s="306"/>
      <c r="AY83" s="308"/>
      <c r="AZ83" s="300"/>
      <c r="BA83" s="306"/>
      <c r="BB83" s="823"/>
    </row>
    <row r="84" spans="1:54" ht="21.75" customHeight="1">
      <c r="A84" s="826"/>
      <c r="B84" s="829"/>
      <c r="C84" s="829"/>
      <c r="D84" s="616" t="s">
        <v>282</v>
      </c>
      <c r="E84" s="630">
        <v>0</v>
      </c>
      <c r="F84" s="630"/>
      <c r="G84" s="295"/>
      <c r="H84" s="297"/>
      <c r="I84" s="297"/>
      <c r="J84" s="298"/>
      <c r="K84" s="365"/>
      <c r="L84" s="297"/>
      <c r="M84" s="298"/>
      <c r="N84" s="365"/>
      <c r="O84" s="297"/>
      <c r="P84" s="306"/>
      <c r="Q84" s="365"/>
      <c r="R84" s="297"/>
      <c r="S84" s="298"/>
      <c r="T84" s="297"/>
      <c r="U84" s="297"/>
      <c r="V84" s="298"/>
      <c r="W84" s="297"/>
      <c r="X84" s="297"/>
      <c r="Y84" s="298"/>
      <c r="Z84" s="297"/>
      <c r="AA84" s="301"/>
      <c r="AB84" s="304"/>
      <c r="AC84" s="419"/>
      <c r="AD84" s="306"/>
      <c r="AE84" s="297"/>
      <c r="AF84" s="301"/>
      <c r="AG84" s="304"/>
      <c r="AH84" s="420"/>
      <c r="AI84" s="306"/>
      <c r="AJ84" s="297"/>
      <c r="AK84" s="301"/>
      <c r="AL84" s="304"/>
      <c r="AM84" s="496"/>
      <c r="AN84" s="306"/>
      <c r="AO84" s="297"/>
      <c r="AP84" s="301"/>
      <c r="AQ84" s="304"/>
      <c r="AR84" s="420"/>
      <c r="AS84" s="306"/>
      <c r="AT84" s="308"/>
      <c r="AU84" s="299"/>
      <c r="AV84" s="304"/>
      <c r="AW84" s="420"/>
      <c r="AX84" s="306"/>
      <c r="AY84" s="308"/>
      <c r="AZ84" s="300"/>
      <c r="BA84" s="306"/>
      <c r="BB84" s="823"/>
    </row>
    <row r="85" spans="1:54" ht="30.75" customHeight="1">
      <c r="A85" s="827"/>
      <c r="B85" s="830"/>
      <c r="C85" s="830"/>
      <c r="D85" s="135" t="s">
        <v>43</v>
      </c>
      <c r="E85" s="628">
        <v>0</v>
      </c>
      <c r="F85" s="628"/>
      <c r="G85" s="382"/>
      <c r="H85" s="197"/>
      <c r="I85" s="197"/>
      <c r="J85" s="263"/>
      <c r="K85" s="332"/>
      <c r="L85" s="197"/>
      <c r="M85" s="263"/>
      <c r="N85" s="332"/>
      <c r="O85" s="197"/>
      <c r="P85" s="383"/>
      <c r="Q85" s="332"/>
      <c r="R85" s="197"/>
      <c r="S85" s="263"/>
      <c r="T85" s="197"/>
      <c r="U85" s="197"/>
      <c r="V85" s="263"/>
      <c r="W85" s="197"/>
      <c r="X85" s="197"/>
      <c r="Y85" s="263"/>
      <c r="Z85" s="197"/>
      <c r="AA85" s="260"/>
      <c r="AB85" s="341"/>
      <c r="AC85" s="398"/>
      <c r="AD85" s="383"/>
      <c r="AE85" s="197"/>
      <c r="AF85" s="260"/>
      <c r="AG85" s="341"/>
      <c r="AH85" s="336"/>
      <c r="AI85" s="383"/>
      <c r="AJ85" s="197"/>
      <c r="AK85" s="260"/>
      <c r="AL85" s="341"/>
      <c r="AM85" s="458"/>
      <c r="AN85" s="383"/>
      <c r="AO85" s="197"/>
      <c r="AP85" s="260"/>
      <c r="AQ85" s="341"/>
      <c r="AR85" s="336"/>
      <c r="AS85" s="383"/>
      <c r="AT85" s="248"/>
      <c r="AU85" s="266"/>
      <c r="AV85" s="341"/>
      <c r="AW85" s="336"/>
      <c r="AX85" s="383"/>
      <c r="AY85" s="248"/>
      <c r="AZ85" s="197"/>
      <c r="BA85" s="383"/>
      <c r="BB85" s="824"/>
    </row>
    <row r="86" spans="1:54" ht="33.9" customHeight="1">
      <c r="A86" s="831" t="s">
        <v>348</v>
      </c>
      <c r="B86" s="834" t="s">
        <v>346</v>
      </c>
      <c r="C86" s="835" t="s">
        <v>347</v>
      </c>
      <c r="D86" s="752" t="s">
        <v>41</v>
      </c>
      <c r="E86" s="641">
        <v>3.37</v>
      </c>
      <c r="F86" s="641">
        <f>SUM(I86+L86+O86+R86+U86+X86)</f>
        <v>0</v>
      </c>
      <c r="G86" s="445">
        <f>SUM(F86/E86)</f>
        <v>0</v>
      </c>
      <c r="H86" s="195"/>
      <c r="I86" s="195"/>
      <c r="J86" s="483"/>
      <c r="K86" s="195"/>
      <c r="L86" s="195"/>
      <c r="M86" s="483"/>
      <c r="N86" s="482"/>
      <c r="O86" s="482"/>
      <c r="P86" s="483"/>
      <c r="Q86" s="753"/>
      <c r="R86" s="753"/>
      <c r="S86" s="754"/>
      <c r="T86" s="482"/>
      <c r="U86" s="755">
        <v>0</v>
      </c>
      <c r="V86" s="754"/>
      <c r="W86" s="756"/>
      <c r="X86" s="756"/>
      <c r="Y86" s="754"/>
      <c r="Z86" s="755"/>
      <c r="AA86" s="756"/>
      <c r="AB86" s="754"/>
      <c r="AC86" s="756"/>
      <c r="AD86" s="754"/>
      <c r="AE86" s="756"/>
      <c r="AF86" s="756"/>
      <c r="AG86" s="754"/>
      <c r="AH86" s="756"/>
      <c r="AI86" s="754"/>
      <c r="AJ86" s="756"/>
      <c r="AK86" s="756"/>
      <c r="AL86" s="754"/>
      <c r="AM86" s="757"/>
      <c r="AN86" s="754"/>
      <c r="AO86" s="756"/>
      <c r="AP86" s="756"/>
      <c r="AQ86" s="754"/>
      <c r="AR86" s="758"/>
      <c r="AS86" s="754"/>
      <c r="AT86" s="385"/>
      <c r="AU86" s="195"/>
      <c r="AV86" s="483"/>
      <c r="AW86" s="191"/>
      <c r="AX86" s="483"/>
      <c r="AY86" s="191">
        <v>3.37</v>
      </c>
      <c r="AZ86" s="758"/>
      <c r="BA86" s="754"/>
      <c r="BB86" s="836"/>
    </row>
    <row r="87" spans="1:54" ht="33.9" customHeight="1">
      <c r="A87" s="832"/>
      <c r="B87" s="834"/>
      <c r="C87" s="835"/>
      <c r="D87" s="137" t="s">
        <v>37</v>
      </c>
      <c r="E87" s="635"/>
      <c r="F87" s="628"/>
      <c r="G87" s="263"/>
      <c r="H87" s="197"/>
      <c r="I87" s="197"/>
      <c r="J87" s="163"/>
      <c r="K87" s="197"/>
      <c r="L87" s="197"/>
      <c r="M87" s="163"/>
      <c r="N87" s="484"/>
      <c r="O87" s="484"/>
      <c r="P87" s="163"/>
      <c r="Q87" s="484"/>
      <c r="R87" s="484"/>
      <c r="S87" s="163"/>
      <c r="T87" s="484"/>
      <c r="U87" s="549"/>
      <c r="V87" s="163"/>
      <c r="W87" s="197"/>
      <c r="X87" s="197"/>
      <c r="Y87" s="163"/>
      <c r="Z87" s="549"/>
      <c r="AA87" s="197"/>
      <c r="AB87" s="163"/>
      <c r="AC87" s="197"/>
      <c r="AD87" s="163"/>
      <c r="AE87" s="197"/>
      <c r="AF87" s="197"/>
      <c r="AG87" s="163"/>
      <c r="AH87" s="197"/>
      <c r="AI87" s="163"/>
      <c r="AJ87" s="197"/>
      <c r="AK87" s="197"/>
      <c r="AL87" s="163"/>
      <c r="AM87" s="248"/>
      <c r="AN87" s="163"/>
      <c r="AO87" s="197"/>
      <c r="AP87" s="197"/>
      <c r="AQ87" s="163"/>
      <c r="AR87" s="332"/>
      <c r="AS87" s="163"/>
      <c r="AT87" s="333"/>
      <c r="AU87" s="196"/>
      <c r="AV87" s="759"/>
      <c r="AW87" s="192"/>
      <c r="AX87" s="759"/>
      <c r="AY87" s="192"/>
      <c r="AZ87" s="332"/>
      <c r="BA87" s="163"/>
      <c r="BB87" s="837"/>
    </row>
    <row r="88" spans="1:54" ht="33.9" customHeight="1">
      <c r="A88" s="832"/>
      <c r="B88" s="834"/>
      <c r="C88" s="835"/>
      <c r="D88" s="138" t="s">
        <v>2</v>
      </c>
      <c r="E88" s="635"/>
      <c r="F88" s="628"/>
      <c r="G88" s="263"/>
      <c r="H88" s="197"/>
      <c r="I88" s="197"/>
      <c r="J88" s="163"/>
      <c r="K88" s="197"/>
      <c r="L88" s="197"/>
      <c r="M88" s="163"/>
      <c r="N88" s="484"/>
      <c r="O88" s="484"/>
      <c r="P88" s="163"/>
      <c r="Q88" s="484"/>
      <c r="R88" s="484"/>
      <c r="S88" s="163"/>
      <c r="T88" s="484"/>
      <c r="U88" s="549"/>
      <c r="V88" s="163"/>
      <c r="W88" s="197"/>
      <c r="X88" s="197"/>
      <c r="Y88" s="163"/>
      <c r="Z88" s="549"/>
      <c r="AA88" s="197"/>
      <c r="AB88" s="163"/>
      <c r="AC88" s="197"/>
      <c r="AD88" s="163"/>
      <c r="AE88" s="197"/>
      <c r="AF88" s="197"/>
      <c r="AG88" s="163"/>
      <c r="AH88" s="197"/>
      <c r="AI88" s="163"/>
      <c r="AJ88" s="197"/>
      <c r="AK88" s="197"/>
      <c r="AL88" s="163"/>
      <c r="AM88" s="248"/>
      <c r="AN88" s="163"/>
      <c r="AO88" s="197"/>
      <c r="AP88" s="197"/>
      <c r="AQ88" s="163"/>
      <c r="AR88" s="332"/>
      <c r="AS88" s="163"/>
      <c r="AT88" s="333"/>
      <c r="AU88" s="196"/>
      <c r="AV88" s="759"/>
      <c r="AW88" s="192"/>
      <c r="AX88" s="759"/>
      <c r="AY88" s="192"/>
      <c r="AZ88" s="332"/>
      <c r="BA88" s="163"/>
      <c r="BB88" s="837"/>
    </row>
    <row r="89" spans="1:54" s="418" customFormat="1" ht="33.9" customHeight="1">
      <c r="A89" s="832"/>
      <c r="B89" s="834"/>
      <c r="C89" s="835"/>
      <c r="D89" s="760" t="s">
        <v>281</v>
      </c>
      <c r="E89" s="642">
        <f>SUM(E86)</f>
        <v>3.37</v>
      </c>
      <c r="F89" s="642">
        <f>SUM(F86)</f>
        <v>0</v>
      </c>
      <c r="G89" s="388">
        <f>SUM(F89/E89)</f>
        <v>0</v>
      </c>
      <c r="H89" s="387"/>
      <c r="I89" s="387"/>
      <c r="J89" s="761"/>
      <c r="K89" s="387"/>
      <c r="L89" s="387"/>
      <c r="M89" s="761"/>
      <c r="N89" s="485">
        <f>SUM(N86)</f>
        <v>0</v>
      </c>
      <c r="O89" s="485">
        <f>SUM(O86)</f>
        <v>0</v>
      </c>
      <c r="P89" s="761"/>
      <c r="Q89" s="762"/>
      <c r="R89" s="762"/>
      <c r="S89" s="486"/>
      <c r="T89" s="485">
        <f>SUM(T86)</f>
        <v>0</v>
      </c>
      <c r="U89" s="763">
        <v>0</v>
      </c>
      <c r="V89" s="486"/>
      <c r="W89" s="764"/>
      <c r="X89" s="764"/>
      <c r="Y89" s="486"/>
      <c r="Z89" s="763">
        <f>SUM(Z86:Z88)</f>
        <v>0</v>
      </c>
      <c r="AA89" s="764"/>
      <c r="AB89" s="486"/>
      <c r="AC89" s="764"/>
      <c r="AD89" s="486"/>
      <c r="AE89" s="764"/>
      <c r="AF89" s="764"/>
      <c r="AG89" s="486"/>
      <c r="AH89" s="764"/>
      <c r="AI89" s="486"/>
      <c r="AJ89" s="764"/>
      <c r="AK89" s="764"/>
      <c r="AL89" s="486"/>
      <c r="AM89" s="487"/>
      <c r="AN89" s="486"/>
      <c r="AO89" s="764"/>
      <c r="AP89" s="764"/>
      <c r="AQ89" s="486"/>
      <c r="AR89" s="765"/>
      <c r="AS89" s="486"/>
      <c r="AT89" s="391"/>
      <c r="AU89" s="387"/>
      <c r="AV89" s="761"/>
      <c r="AW89" s="389"/>
      <c r="AX89" s="761"/>
      <c r="AY89" s="389">
        <f>SUM(AY86:AY88)</f>
        <v>3.37</v>
      </c>
      <c r="AZ89" s="765"/>
      <c r="BA89" s="486"/>
      <c r="BB89" s="837"/>
    </row>
    <row r="90" spans="1:54" ht="33.9" customHeight="1">
      <c r="A90" s="832"/>
      <c r="B90" s="834"/>
      <c r="C90" s="835"/>
      <c r="D90" s="750" t="s">
        <v>290</v>
      </c>
      <c r="E90" s="635"/>
      <c r="F90" s="628"/>
      <c r="G90" s="263"/>
      <c r="H90" s="197"/>
      <c r="I90" s="197"/>
      <c r="J90" s="163"/>
      <c r="K90" s="197"/>
      <c r="L90" s="197"/>
      <c r="M90" s="163"/>
      <c r="N90" s="484"/>
      <c r="O90" s="484"/>
      <c r="P90" s="163"/>
      <c r="Q90" s="484"/>
      <c r="R90" s="484"/>
      <c r="S90" s="163"/>
      <c r="T90" s="197"/>
      <c r="U90" s="197"/>
      <c r="V90" s="163"/>
      <c r="W90" s="197"/>
      <c r="X90" s="197"/>
      <c r="Y90" s="163"/>
      <c r="Z90" s="197"/>
      <c r="AA90" s="197"/>
      <c r="AB90" s="163"/>
      <c r="AC90" s="197"/>
      <c r="AD90" s="163"/>
      <c r="AE90" s="197"/>
      <c r="AF90" s="197"/>
      <c r="AG90" s="163"/>
      <c r="AH90" s="197"/>
      <c r="AI90" s="163"/>
      <c r="AJ90" s="197"/>
      <c r="AK90" s="197"/>
      <c r="AL90" s="163"/>
      <c r="AM90" s="248"/>
      <c r="AN90" s="163"/>
      <c r="AO90" s="197"/>
      <c r="AP90" s="197"/>
      <c r="AQ90" s="163"/>
      <c r="AR90" s="332"/>
      <c r="AS90" s="163"/>
      <c r="AT90" s="333"/>
      <c r="AU90" s="196"/>
      <c r="AV90" s="759"/>
      <c r="AW90" s="192"/>
      <c r="AX90" s="759"/>
      <c r="AY90" s="192"/>
      <c r="AZ90" s="332"/>
      <c r="BA90" s="163"/>
      <c r="BB90" s="837"/>
    </row>
    <row r="91" spans="1:54" ht="33.9" customHeight="1">
      <c r="A91" s="832"/>
      <c r="B91" s="834"/>
      <c r="C91" s="835"/>
      <c r="D91" s="750" t="s">
        <v>282</v>
      </c>
      <c r="E91" s="766"/>
      <c r="F91" s="630"/>
      <c r="G91" s="298"/>
      <c r="H91" s="197"/>
      <c r="I91" s="197"/>
      <c r="J91" s="163"/>
      <c r="K91" s="197"/>
      <c r="L91" s="197"/>
      <c r="M91" s="163"/>
      <c r="N91" s="484"/>
      <c r="O91" s="484"/>
      <c r="P91" s="163"/>
      <c r="Q91" s="484"/>
      <c r="R91" s="484"/>
      <c r="S91" s="163"/>
      <c r="T91" s="197"/>
      <c r="U91" s="197"/>
      <c r="V91" s="163"/>
      <c r="W91" s="197"/>
      <c r="X91" s="197"/>
      <c r="Y91" s="163"/>
      <c r="Z91" s="197"/>
      <c r="AA91" s="197"/>
      <c r="AB91" s="163"/>
      <c r="AC91" s="197"/>
      <c r="AD91" s="163"/>
      <c r="AE91" s="197"/>
      <c r="AF91" s="197"/>
      <c r="AG91" s="163"/>
      <c r="AH91" s="197"/>
      <c r="AI91" s="163"/>
      <c r="AJ91" s="197"/>
      <c r="AK91" s="197"/>
      <c r="AL91" s="163"/>
      <c r="AM91" s="248"/>
      <c r="AN91" s="163"/>
      <c r="AO91" s="197"/>
      <c r="AP91" s="197"/>
      <c r="AQ91" s="163"/>
      <c r="AR91" s="332"/>
      <c r="AS91" s="163"/>
      <c r="AT91" s="333"/>
      <c r="AU91" s="196"/>
      <c r="AV91" s="759"/>
      <c r="AW91" s="192"/>
      <c r="AX91" s="759"/>
      <c r="AY91" s="192"/>
      <c r="AZ91" s="332"/>
      <c r="BA91" s="163"/>
      <c r="BB91" s="837"/>
    </row>
    <row r="92" spans="1:54" ht="36" customHeight="1">
      <c r="A92" s="833"/>
      <c r="B92" s="834"/>
      <c r="C92" s="835"/>
      <c r="D92" s="135" t="s">
        <v>43</v>
      </c>
      <c r="E92" s="767"/>
      <c r="F92" s="767"/>
      <c r="G92" s="331"/>
      <c r="H92" s="197"/>
      <c r="I92" s="197"/>
      <c r="J92" s="163"/>
      <c r="K92" s="197"/>
      <c r="L92" s="197"/>
      <c r="M92" s="163"/>
      <c r="N92" s="484"/>
      <c r="O92" s="484"/>
      <c r="P92" s="163"/>
      <c r="Q92" s="484"/>
      <c r="R92" s="484"/>
      <c r="S92" s="163"/>
      <c r="T92" s="197"/>
      <c r="U92" s="197"/>
      <c r="V92" s="163"/>
      <c r="W92" s="197"/>
      <c r="X92" s="197"/>
      <c r="Y92" s="163"/>
      <c r="Z92" s="197"/>
      <c r="AA92" s="197"/>
      <c r="AB92" s="163"/>
      <c r="AC92" s="197"/>
      <c r="AD92" s="163"/>
      <c r="AE92" s="197"/>
      <c r="AF92" s="197"/>
      <c r="AG92" s="163"/>
      <c r="AH92" s="197"/>
      <c r="AI92" s="163"/>
      <c r="AJ92" s="197"/>
      <c r="AK92" s="197"/>
      <c r="AL92" s="163"/>
      <c r="AM92" s="248"/>
      <c r="AN92" s="163"/>
      <c r="AO92" s="197"/>
      <c r="AP92" s="197"/>
      <c r="AQ92" s="163"/>
      <c r="AR92" s="332"/>
      <c r="AS92" s="163"/>
      <c r="AT92" s="332"/>
      <c r="AU92" s="197"/>
      <c r="AV92" s="163"/>
      <c r="AW92" s="248"/>
      <c r="AX92" s="163"/>
      <c r="AY92" s="248"/>
      <c r="AZ92" s="332"/>
      <c r="BA92" s="163"/>
      <c r="BB92" s="838"/>
    </row>
    <row r="93" spans="1:54" ht="33.9" customHeight="1">
      <c r="A93" s="831" t="s">
        <v>349</v>
      </c>
      <c r="B93" s="834" t="s">
        <v>350</v>
      </c>
      <c r="C93" s="835" t="s">
        <v>347</v>
      </c>
      <c r="D93" s="752" t="s">
        <v>41</v>
      </c>
      <c r="E93" s="641">
        <v>1957.8630000000001</v>
      </c>
      <c r="F93" s="641">
        <f>SUM(I93+L93+O93+R93+U93+X93)</f>
        <v>0</v>
      </c>
      <c r="G93" s="445">
        <f>SUM(F93/E93)</f>
        <v>0</v>
      </c>
      <c r="H93" s="195"/>
      <c r="I93" s="195"/>
      <c r="J93" s="483"/>
      <c r="K93" s="195"/>
      <c r="L93" s="195"/>
      <c r="M93" s="483"/>
      <c r="N93" s="482"/>
      <c r="O93" s="482"/>
      <c r="P93" s="483"/>
      <c r="Q93" s="753"/>
      <c r="R93" s="753"/>
      <c r="S93" s="754"/>
      <c r="T93" s="482"/>
      <c r="U93" s="755">
        <v>0</v>
      </c>
      <c r="V93" s="754"/>
      <c r="W93" s="756"/>
      <c r="X93" s="756"/>
      <c r="Y93" s="754"/>
      <c r="Z93" s="755"/>
      <c r="AA93" s="756"/>
      <c r="AB93" s="754"/>
      <c r="AC93" s="758"/>
      <c r="AD93" s="754"/>
      <c r="AE93" s="758"/>
      <c r="AF93" s="756"/>
      <c r="AG93" s="754"/>
      <c r="AH93" s="756"/>
      <c r="AI93" s="754"/>
      <c r="AJ93" s="768"/>
      <c r="AK93" s="756"/>
      <c r="AL93" s="754"/>
      <c r="AM93" s="757"/>
      <c r="AN93" s="754"/>
      <c r="AO93" s="768"/>
      <c r="AP93" s="756"/>
      <c r="AQ93" s="754"/>
      <c r="AR93" s="758"/>
      <c r="AS93" s="754"/>
      <c r="AT93" s="385"/>
      <c r="AU93" s="195"/>
      <c r="AV93" s="483"/>
      <c r="AW93" s="191"/>
      <c r="AX93" s="483"/>
      <c r="AY93" s="191">
        <v>1957.86</v>
      </c>
      <c r="AZ93" s="758"/>
      <c r="BA93" s="754"/>
      <c r="BB93" s="836"/>
    </row>
    <row r="94" spans="1:54" ht="33.9" customHeight="1">
      <c r="A94" s="832"/>
      <c r="B94" s="834"/>
      <c r="C94" s="835"/>
      <c r="D94" s="137" t="s">
        <v>37</v>
      </c>
      <c r="E94" s="635"/>
      <c r="F94" s="628"/>
      <c r="G94" s="263"/>
      <c r="H94" s="197"/>
      <c r="I94" s="197"/>
      <c r="J94" s="163"/>
      <c r="K94" s="197"/>
      <c r="L94" s="197"/>
      <c r="M94" s="163"/>
      <c r="N94" s="484"/>
      <c r="O94" s="484"/>
      <c r="P94" s="163"/>
      <c r="Q94" s="484"/>
      <c r="R94" s="484"/>
      <c r="S94" s="163"/>
      <c r="T94" s="484"/>
      <c r="U94" s="549"/>
      <c r="V94" s="163"/>
      <c r="W94" s="197"/>
      <c r="X94" s="197"/>
      <c r="Y94" s="163"/>
      <c r="Z94" s="549"/>
      <c r="AA94" s="197"/>
      <c r="AB94" s="163"/>
      <c r="AC94" s="332"/>
      <c r="AD94" s="163"/>
      <c r="AE94" s="332"/>
      <c r="AF94" s="197"/>
      <c r="AG94" s="163"/>
      <c r="AH94" s="197"/>
      <c r="AI94" s="163"/>
      <c r="AJ94" s="769"/>
      <c r="AK94" s="197"/>
      <c r="AL94" s="163"/>
      <c r="AM94" s="248"/>
      <c r="AN94" s="163"/>
      <c r="AO94" s="769"/>
      <c r="AP94" s="197"/>
      <c r="AQ94" s="163"/>
      <c r="AR94" s="332"/>
      <c r="AS94" s="163"/>
      <c r="AT94" s="333"/>
      <c r="AU94" s="196"/>
      <c r="AV94" s="759"/>
      <c r="AW94" s="192"/>
      <c r="AX94" s="759"/>
      <c r="AY94" s="192"/>
      <c r="AZ94" s="332"/>
      <c r="BA94" s="163"/>
      <c r="BB94" s="837"/>
    </row>
    <row r="95" spans="1:54" ht="33.9" customHeight="1">
      <c r="A95" s="832"/>
      <c r="B95" s="834"/>
      <c r="C95" s="835"/>
      <c r="D95" s="138" t="s">
        <v>2</v>
      </c>
      <c r="E95" s="635"/>
      <c r="F95" s="628"/>
      <c r="G95" s="263"/>
      <c r="H95" s="197"/>
      <c r="I95" s="197"/>
      <c r="J95" s="163"/>
      <c r="K95" s="197"/>
      <c r="L95" s="197"/>
      <c r="M95" s="163"/>
      <c r="N95" s="484"/>
      <c r="O95" s="484"/>
      <c r="P95" s="163"/>
      <c r="Q95" s="484"/>
      <c r="R95" s="484"/>
      <c r="S95" s="163"/>
      <c r="T95" s="484"/>
      <c r="U95" s="549"/>
      <c r="V95" s="163"/>
      <c r="W95" s="197"/>
      <c r="X95" s="197"/>
      <c r="Y95" s="163"/>
      <c r="Z95" s="549"/>
      <c r="AA95" s="197"/>
      <c r="AB95" s="163"/>
      <c r="AC95" s="332"/>
      <c r="AD95" s="163"/>
      <c r="AE95" s="332"/>
      <c r="AF95" s="197"/>
      <c r="AG95" s="163"/>
      <c r="AH95" s="197"/>
      <c r="AI95" s="163"/>
      <c r="AJ95" s="769"/>
      <c r="AK95" s="197"/>
      <c r="AL95" s="163"/>
      <c r="AM95" s="248"/>
      <c r="AN95" s="163"/>
      <c r="AO95" s="769"/>
      <c r="AP95" s="197"/>
      <c r="AQ95" s="163"/>
      <c r="AR95" s="332"/>
      <c r="AS95" s="163"/>
      <c r="AT95" s="333"/>
      <c r="AU95" s="196"/>
      <c r="AV95" s="759"/>
      <c r="AW95" s="192"/>
      <c r="AX95" s="759"/>
      <c r="AY95" s="192"/>
      <c r="AZ95" s="332"/>
      <c r="BA95" s="163"/>
      <c r="BB95" s="837"/>
    </row>
    <row r="96" spans="1:54" s="418" customFormat="1" ht="33.9" customHeight="1">
      <c r="A96" s="832"/>
      <c r="B96" s="834"/>
      <c r="C96" s="835"/>
      <c r="D96" s="760" t="s">
        <v>281</v>
      </c>
      <c r="E96" s="642">
        <f>SUM(E93)</f>
        <v>1957.8630000000001</v>
      </c>
      <c r="F96" s="642">
        <f>SUM(F93)</f>
        <v>0</v>
      </c>
      <c r="G96" s="388">
        <f>SUM(F96/E96)</f>
        <v>0</v>
      </c>
      <c r="H96" s="387"/>
      <c r="I96" s="387"/>
      <c r="J96" s="761"/>
      <c r="K96" s="387"/>
      <c r="L96" s="387"/>
      <c r="M96" s="761"/>
      <c r="N96" s="485">
        <f>SUM(N93)</f>
        <v>0</v>
      </c>
      <c r="O96" s="485">
        <f>SUM(O93)</f>
        <v>0</v>
      </c>
      <c r="P96" s="761"/>
      <c r="Q96" s="762"/>
      <c r="R96" s="762"/>
      <c r="S96" s="486"/>
      <c r="T96" s="485">
        <f>SUM(T93)</f>
        <v>0</v>
      </c>
      <c r="U96" s="763">
        <v>0</v>
      </c>
      <c r="V96" s="486"/>
      <c r="W96" s="764"/>
      <c r="X96" s="764"/>
      <c r="Y96" s="486"/>
      <c r="Z96" s="763"/>
      <c r="AA96" s="764"/>
      <c r="AB96" s="486"/>
      <c r="AC96" s="765"/>
      <c r="AD96" s="486"/>
      <c r="AE96" s="765">
        <f>SUM(AE93:AE95)</f>
        <v>0</v>
      </c>
      <c r="AF96" s="764"/>
      <c r="AG96" s="486"/>
      <c r="AH96" s="764"/>
      <c r="AI96" s="486"/>
      <c r="AJ96" s="770">
        <f>SUM(AJ93:AJ95)</f>
        <v>0</v>
      </c>
      <c r="AK96" s="764"/>
      <c r="AL96" s="486"/>
      <c r="AM96" s="487"/>
      <c r="AN96" s="486"/>
      <c r="AO96" s="770">
        <f>SUM(AO93:AO95)</f>
        <v>0</v>
      </c>
      <c r="AP96" s="764"/>
      <c r="AQ96" s="486"/>
      <c r="AR96" s="765"/>
      <c r="AS96" s="486"/>
      <c r="AT96" s="391"/>
      <c r="AU96" s="387"/>
      <c r="AV96" s="761"/>
      <c r="AW96" s="389"/>
      <c r="AX96" s="761"/>
      <c r="AY96" s="389">
        <f>SUM(AY93:AY95)</f>
        <v>1957.86</v>
      </c>
      <c r="AZ96" s="765"/>
      <c r="BA96" s="486"/>
      <c r="BB96" s="837"/>
    </row>
    <row r="97" spans="1:54" ht="33.9" customHeight="1">
      <c r="A97" s="832"/>
      <c r="B97" s="834"/>
      <c r="C97" s="835"/>
      <c r="D97" s="750" t="s">
        <v>290</v>
      </c>
      <c r="E97" s="635"/>
      <c r="F97" s="628"/>
      <c r="G97" s="263"/>
      <c r="H97" s="197"/>
      <c r="I97" s="197"/>
      <c r="J97" s="163"/>
      <c r="K97" s="197"/>
      <c r="L97" s="197"/>
      <c r="M97" s="163"/>
      <c r="N97" s="484"/>
      <c r="O97" s="484"/>
      <c r="P97" s="163"/>
      <c r="Q97" s="484"/>
      <c r="R97" s="484"/>
      <c r="S97" s="163"/>
      <c r="T97" s="197"/>
      <c r="U97" s="197"/>
      <c r="V97" s="163"/>
      <c r="W97" s="197"/>
      <c r="X97" s="197"/>
      <c r="Y97" s="163"/>
      <c r="Z97" s="197"/>
      <c r="AA97" s="197"/>
      <c r="AB97" s="163"/>
      <c r="AC97" s="197"/>
      <c r="AD97" s="163"/>
      <c r="AE97" s="197"/>
      <c r="AF97" s="197"/>
      <c r="AG97" s="163"/>
      <c r="AH97" s="197"/>
      <c r="AI97" s="163"/>
      <c r="AJ97" s="197"/>
      <c r="AK97" s="197"/>
      <c r="AL97" s="163"/>
      <c r="AM97" s="248"/>
      <c r="AN97" s="163"/>
      <c r="AO97" s="197"/>
      <c r="AP97" s="197"/>
      <c r="AQ97" s="163"/>
      <c r="AR97" s="332"/>
      <c r="AS97" s="163"/>
      <c r="AT97" s="333"/>
      <c r="AU97" s="196"/>
      <c r="AV97" s="759"/>
      <c r="AW97" s="192"/>
      <c r="AX97" s="759"/>
      <c r="AY97" s="192"/>
      <c r="AZ97" s="332"/>
      <c r="BA97" s="163"/>
      <c r="BB97" s="837"/>
    </row>
    <row r="98" spans="1:54" ht="33.9" customHeight="1">
      <c r="A98" s="832"/>
      <c r="B98" s="834"/>
      <c r="C98" s="835"/>
      <c r="D98" s="750" t="s">
        <v>282</v>
      </c>
      <c r="E98" s="766"/>
      <c r="F98" s="630"/>
      <c r="G98" s="298"/>
      <c r="H98" s="197"/>
      <c r="I98" s="197"/>
      <c r="J98" s="163"/>
      <c r="K98" s="197"/>
      <c r="L98" s="197"/>
      <c r="M98" s="163"/>
      <c r="N98" s="484"/>
      <c r="O98" s="484"/>
      <c r="P98" s="163"/>
      <c r="Q98" s="484"/>
      <c r="R98" s="484"/>
      <c r="S98" s="163"/>
      <c r="T98" s="197"/>
      <c r="U98" s="197"/>
      <c r="V98" s="163"/>
      <c r="W98" s="197"/>
      <c r="X98" s="197"/>
      <c r="Y98" s="163"/>
      <c r="Z98" s="197"/>
      <c r="AA98" s="197"/>
      <c r="AB98" s="163"/>
      <c r="AC98" s="197"/>
      <c r="AD98" s="163"/>
      <c r="AE98" s="197"/>
      <c r="AF98" s="197"/>
      <c r="AG98" s="163"/>
      <c r="AH98" s="197"/>
      <c r="AI98" s="163"/>
      <c r="AJ98" s="197"/>
      <c r="AK98" s="197"/>
      <c r="AL98" s="163"/>
      <c r="AM98" s="248"/>
      <c r="AN98" s="163"/>
      <c r="AO98" s="197"/>
      <c r="AP98" s="197"/>
      <c r="AQ98" s="163"/>
      <c r="AR98" s="332"/>
      <c r="AS98" s="163"/>
      <c r="AT98" s="333"/>
      <c r="AU98" s="196"/>
      <c r="AV98" s="759"/>
      <c r="AW98" s="192"/>
      <c r="AX98" s="759"/>
      <c r="AY98" s="192"/>
      <c r="AZ98" s="332"/>
      <c r="BA98" s="163"/>
      <c r="BB98" s="837"/>
    </row>
    <row r="99" spans="1:54" ht="46.5" customHeight="1">
      <c r="A99" s="833"/>
      <c r="B99" s="834"/>
      <c r="C99" s="835"/>
      <c r="D99" s="135" t="s">
        <v>43</v>
      </c>
      <c r="E99" s="767"/>
      <c r="F99" s="767"/>
      <c r="G99" s="331"/>
      <c r="H99" s="197"/>
      <c r="I99" s="197"/>
      <c r="J99" s="163"/>
      <c r="K99" s="197"/>
      <c r="L99" s="197"/>
      <c r="M99" s="163"/>
      <c r="N99" s="484"/>
      <c r="O99" s="484"/>
      <c r="P99" s="163"/>
      <c r="Q99" s="484"/>
      <c r="R99" s="484"/>
      <c r="S99" s="163"/>
      <c r="T99" s="197"/>
      <c r="U99" s="197"/>
      <c r="V99" s="163"/>
      <c r="W99" s="197"/>
      <c r="X99" s="197"/>
      <c r="Y99" s="163"/>
      <c r="Z99" s="197"/>
      <c r="AA99" s="197"/>
      <c r="AB99" s="163"/>
      <c r="AC99" s="197"/>
      <c r="AD99" s="163"/>
      <c r="AE99" s="197"/>
      <c r="AF99" s="197"/>
      <c r="AG99" s="163"/>
      <c r="AH99" s="197"/>
      <c r="AI99" s="163"/>
      <c r="AJ99" s="197"/>
      <c r="AK99" s="197"/>
      <c r="AL99" s="163"/>
      <c r="AM99" s="248"/>
      <c r="AN99" s="163"/>
      <c r="AO99" s="197"/>
      <c r="AP99" s="197"/>
      <c r="AQ99" s="163"/>
      <c r="AR99" s="332"/>
      <c r="AS99" s="163"/>
      <c r="AT99" s="332"/>
      <c r="AU99" s="197"/>
      <c r="AV99" s="163"/>
      <c r="AW99" s="248"/>
      <c r="AX99" s="163"/>
      <c r="AY99" s="248"/>
      <c r="AZ99" s="332"/>
      <c r="BA99" s="163"/>
      <c r="BB99" s="838"/>
    </row>
    <row r="100" spans="1:54" ht="33.9" customHeight="1">
      <c r="A100" s="831" t="s">
        <v>352</v>
      </c>
      <c r="B100" s="834" t="s">
        <v>351</v>
      </c>
      <c r="C100" s="835" t="s">
        <v>347</v>
      </c>
      <c r="D100" s="752" t="s">
        <v>41</v>
      </c>
      <c r="E100" s="641">
        <v>2306.87</v>
      </c>
      <c r="F100" s="641">
        <f>SUM(I100+L100+O100+R100+U100+X100)</f>
        <v>0</v>
      </c>
      <c r="G100" s="445">
        <f>SUM(F100/E100)</f>
        <v>0</v>
      </c>
      <c r="H100" s="195"/>
      <c r="I100" s="195"/>
      <c r="J100" s="483"/>
      <c r="K100" s="195"/>
      <c r="L100" s="195"/>
      <c r="M100" s="483"/>
      <c r="N100" s="482"/>
      <c r="O100" s="482"/>
      <c r="P100" s="483"/>
      <c r="Q100" s="753"/>
      <c r="R100" s="753"/>
      <c r="S100" s="754"/>
      <c r="T100" s="482"/>
      <c r="U100" s="755">
        <v>0</v>
      </c>
      <c r="V100" s="754"/>
      <c r="W100" s="756"/>
      <c r="X100" s="756"/>
      <c r="Y100" s="754"/>
      <c r="Z100" s="755"/>
      <c r="AA100" s="756"/>
      <c r="AB100" s="754"/>
      <c r="AC100" s="758"/>
      <c r="AD100" s="754"/>
      <c r="AE100" s="758"/>
      <c r="AF100" s="756"/>
      <c r="AG100" s="754"/>
      <c r="AH100" s="756"/>
      <c r="AI100" s="754"/>
      <c r="AJ100" s="768"/>
      <c r="AK100" s="756"/>
      <c r="AL100" s="754"/>
      <c r="AM100" s="757"/>
      <c r="AN100" s="754"/>
      <c r="AO100" s="768"/>
      <c r="AP100" s="756"/>
      <c r="AQ100" s="754"/>
      <c r="AR100" s="758"/>
      <c r="AS100" s="754"/>
      <c r="AT100" s="385"/>
      <c r="AU100" s="195"/>
      <c r="AV100" s="483"/>
      <c r="AW100" s="191"/>
      <c r="AX100" s="483"/>
      <c r="AY100" s="191">
        <v>2306.87</v>
      </c>
      <c r="AZ100" s="758"/>
      <c r="BA100" s="754"/>
      <c r="BB100" s="836"/>
    </row>
    <row r="101" spans="1:54" ht="33.9" customHeight="1">
      <c r="A101" s="832"/>
      <c r="B101" s="834"/>
      <c r="C101" s="835"/>
      <c r="D101" s="137" t="s">
        <v>37</v>
      </c>
      <c r="E101" s="635"/>
      <c r="F101" s="628"/>
      <c r="G101" s="263"/>
      <c r="H101" s="197"/>
      <c r="I101" s="197"/>
      <c r="J101" s="163"/>
      <c r="K101" s="197"/>
      <c r="L101" s="197"/>
      <c r="M101" s="163"/>
      <c r="N101" s="484"/>
      <c r="O101" s="484"/>
      <c r="P101" s="163"/>
      <c r="Q101" s="484"/>
      <c r="R101" s="484"/>
      <c r="S101" s="163"/>
      <c r="T101" s="484"/>
      <c r="U101" s="549"/>
      <c r="V101" s="163"/>
      <c r="W101" s="197"/>
      <c r="X101" s="197"/>
      <c r="Y101" s="163"/>
      <c r="Z101" s="549"/>
      <c r="AA101" s="197"/>
      <c r="AB101" s="163"/>
      <c r="AC101" s="332"/>
      <c r="AD101" s="163"/>
      <c r="AE101" s="332"/>
      <c r="AF101" s="197"/>
      <c r="AG101" s="163"/>
      <c r="AH101" s="197"/>
      <c r="AI101" s="163"/>
      <c r="AJ101" s="769"/>
      <c r="AK101" s="197"/>
      <c r="AL101" s="163"/>
      <c r="AM101" s="248"/>
      <c r="AN101" s="163"/>
      <c r="AO101" s="769"/>
      <c r="AP101" s="197"/>
      <c r="AQ101" s="163"/>
      <c r="AR101" s="332"/>
      <c r="AS101" s="163"/>
      <c r="AT101" s="333"/>
      <c r="AU101" s="196"/>
      <c r="AV101" s="759"/>
      <c r="AW101" s="192"/>
      <c r="AX101" s="759"/>
      <c r="AY101" s="192"/>
      <c r="AZ101" s="332"/>
      <c r="BA101" s="163"/>
      <c r="BB101" s="837"/>
    </row>
    <row r="102" spans="1:54" ht="33.9" customHeight="1">
      <c r="A102" s="832"/>
      <c r="B102" s="834"/>
      <c r="C102" s="835"/>
      <c r="D102" s="138" t="s">
        <v>2</v>
      </c>
      <c r="E102" s="635"/>
      <c r="F102" s="628"/>
      <c r="G102" s="263"/>
      <c r="H102" s="197"/>
      <c r="I102" s="197"/>
      <c r="J102" s="163"/>
      <c r="K102" s="197"/>
      <c r="L102" s="197"/>
      <c r="M102" s="163"/>
      <c r="N102" s="484"/>
      <c r="O102" s="484"/>
      <c r="P102" s="163"/>
      <c r="Q102" s="484"/>
      <c r="R102" s="484"/>
      <c r="S102" s="163"/>
      <c r="T102" s="484"/>
      <c r="U102" s="549"/>
      <c r="V102" s="163"/>
      <c r="W102" s="197"/>
      <c r="X102" s="197"/>
      <c r="Y102" s="163"/>
      <c r="Z102" s="549"/>
      <c r="AA102" s="197"/>
      <c r="AB102" s="163"/>
      <c r="AC102" s="332"/>
      <c r="AD102" s="163"/>
      <c r="AE102" s="332"/>
      <c r="AF102" s="197"/>
      <c r="AG102" s="163"/>
      <c r="AH102" s="197"/>
      <c r="AI102" s="163"/>
      <c r="AJ102" s="769"/>
      <c r="AK102" s="197"/>
      <c r="AL102" s="163"/>
      <c r="AM102" s="248"/>
      <c r="AN102" s="163"/>
      <c r="AO102" s="769"/>
      <c r="AP102" s="197"/>
      <c r="AQ102" s="163"/>
      <c r="AR102" s="332"/>
      <c r="AS102" s="163"/>
      <c r="AT102" s="333"/>
      <c r="AU102" s="196"/>
      <c r="AV102" s="759"/>
      <c r="AW102" s="192"/>
      <c r="AX102" s="759"/>
      <c r="AY102" s="192"/>
      <c r="AZ102" s="332"/>
      <c r="BA102" s="163"/>
      <c r="BB102" s="837"/>
    </row>
    <row r="103" spans="1:54" s="418" customFormat="1" ht="33.9" customHeight="1">
      <c r="A103" s="832"/>
      <c r="B103" s="834"/>
      <c r="C103" s="835"/>
      <c r="D103" s="760" t="s">
        <v>281</v>
      </c>
      <c r="E103" s="642">
        <f>SUM(E100)</f>
        <v>2306.87</v>
      </c>
      <c r="F103" s="642">
        <f>SUM(F100)</f>
        <v>0</v>
      </c>
      <c r="G103" s="388">
        <f>SUM(F103/E103)</f>
        <v>0</v>
      </c>
      <c r="H103" s="387"/>
      <c r="I103" s="387"/>
      <c r="J103" s="761"/>
      <c r="K103" s="387"/>
      <c r="L103" s="387"/>
      <c r="M103" s="761"/>
      <c r="N103" s="485">
        <f>SUM(N100)</f>
        <v>0</v>
      </c>
      <c r="O103" s="485">
        <f>SUM(O100)</f>
        <v>0</v>
      </c>
      <c r="P103" s="761"/>
      <c r="Q103" s="762"/>
      <c r="R103" s="762"/>
      <c r="S103" s="486"/>
      <c r="T103" s="485">
        <f>SUM(T100)</f>
        <v>0</v>
      </c>
      <c r="U103" s="763">
        <v>0</v>
      </c>
      <c r="V103" s="486"/>
      <c r="W103" s="764"/>
      <c r="X103" s="764"/>
      <c r="Y103" s="486"/>
      <c r="Z103" s="763"/>
      <c r="AA103" s="764"/>
      <c r="AB103" s="486"/>
      <c r="AC103" s="765"/>
      <c r="AD103" s="486"/>
      <c r="AE103" s="765">
        <f>SUM(AE100:AE102)</f>
        <v>0</v>
      </c>
      <c r="AF103" s="764"/>
      <c r="AG103" s="486"/>
      <c r="AH103" s="764"/>
      <c r="AI103" s="486"/>
      <c r="AJ103" s="770">
        <f>SUM(AJ100:AJ102)</f>
        <v>0</v>
      </c>
      <c r="AK103" s="764"/>
      <c r="AL103" s="486"/>
      <c r="AM103" s="487"/>
      <c r="AN103" s="486"/>
      <c r="AO103" s="770">
        <f>SUM(AO100:AO102)</f>
        <v>0</v>
      </c>
      <c r="AP103" s="764"/>
      <c r="AQ103" s="486"/>
      <c r="AR103" s="765"/>
      <c r="AS103" s="486"/>
      <c r="AT103" s="391"/>
      <c r="AU103" s="387"/>
      <c r="AV103" s="761"/>
      <c r="AW103" s="389"/>
      <c r="AX103" s="761"/>
      <c r="AY103" s="389">
        <f>SUM(AY100:AY102)</f>
        <v>2306.87</v>
      </c>
      <c r="AZ103" s="765"/>
      <c r="BA103" s="486"/>
      <c r="BB103" s="837"/>
    </row>
    <row r="104" spans="1:54" ht="33.9" customHeight="1">
      <c r="A104" s="832"/>
      <c r="B104" s="834"/>
      <c r="C104" s="835"/>
      <c r="D104" s="751" t="s">
        <v>290</v>
      </c>
      <c r="E104" s="635"/>
      <c r="F104" s="628"/>
      <c r="G104" s="263"/>
      <c r="H104" s="197"/>
      <c r="I104" s="197"/>
      <c r="J104" s="163"/>
      <c r="K104" s="197"/>
      <c r="L104" s="197"/>
      <c r="M104" s="163"/>
      <c r="N104" s="484"/>
      <c r="O104" s="484"/>
      <c r="P104" s="163"/>
      <c r="Q104" s="484"/>
      <c r="R104" s="484"/>
      <c r="S104" s="163"/>
      <c r="T104" s="197"/>
      <c r="U104" s="197"/>
      <c r="V104" s="163"/>
      <c r="W104" s="197"/>
      <c r="X104" s="197"/>
      <c r="Y104" s="163"/>
      <c r="Z104" s="197"/>
      <c r="AA104" s="197"/>
      <c r="AB104" s="163"/>
      <c r="AC104" s="197"/>
      <c r="AD104" s="163"/>
      <c r="AE104" s="197"/>
      <c r="AF104" s="197"/>
      <c r="AG104" s="163"/>
      <c r="AH104" s="197"/>
      <c r="AI104" s="163"/>
      <c r="AJ104" s="197"/>
      <c r="AK104" s="197"/>
      <c r="AL104" s="163"/>
      <c r="AM104" s="248"/>
      <c r="AN104" s="163"/>
      <c r="AO104" s="197"/>
      <c r="AP104" s="197"/>
      <c r="AQ104" s="163"/>
      <c r="AR104" s="332"/>
      <c r="AS104" s="163"/>
      <c r="AT104" s="333"/>
      <c r="AU104" s="196"/>
      <c r="AV104" s="759"/>
      <c r="AW104" s="192"/>
      <c r="AX104" s="759"/>
      <c r="AY104" s="192"/>
      <c r="AZ104" s="332"/>
      <c r="BA104" s="163"/>
      <c r="BB104" s="837"/>
    </row>
    <row r="105" spans="1:54" ht="33.9" customHeight="1">
      <c r="A105" s="832"/>
      <c r="B105" s="834"/>
      <c r="C105" s="835"/>
      <c r="D105" s="751" t="s">
        <v>282</v>
      </c>
      <c r="E105" s="766"/>
      <c r="F105" s="630"/>
      <c r="G105" s="298"/>
      <c r="H105" s="197"/>
      <c r="I105" s="197"/>
      <c r="J105" s="163"/>
      <c r="K105" s="197"/>
      <c r="L105" s="197"/>
      <c r="M105" s="163"/>
      <c r="N105" s="484"/>
      <c r="O105" s="484"/>
      <c r="P105" s="163"/>
      <c r="Q105" s="484"/>
      <c r="R105" s="484"/>
      <c r="S105" s="163"/>
      <c r="T105" s="197"/>
      <c r="U105" s="197"/>
      <c r="V105" s="163"/>
      <c r="W105" s="197"/>
      <c r="X105" s="197"/>
      <c r="Y105" s="163"/>
      <c r="Z105" s="197"/>
      <c r="AA105" s="197"/>
      <c r="AB105" s="163"/>
      <c r="AC105" s="197"/>
      <c r="AD105" s="163"/>
      <c r="AE105" s="197"/>
      <c r="AF105" s="197"/>
      <c r="AG105" s="163"/>
      <c r="AH105" s="197"/>
      <c r="AI105" s="163"/>
      <c r="AJ105" s="197"/>
      <c r="AK105" s="197"/>
      <c r="AL105" s="163"/>
      <c r="AM105" s="248"/>
      <c r="AN105" s="163"/>
      <c r="AO105" s="197"/>
      <c r="AP105" s="197"/>
      <c r="AQ105" s="163"/>
      <c r="AR105" s="332"/>
      <c r="AS105" s="163"/>
      <c r="AT105" s="333"/>
      <c r="AU105" s="196"/>
      <c r="AV105" s="759"/>
      <c r="AW105" s="192"/>
      <c r="AX105" s="759"/>
      <c r="AY105" s="192"/>
      <c r="AZ105" s="332"/>
      <c r="BA105" s="163"/>
      <c r="BB105" s="837"/>
    </row>
    <row r="106" spans="1:54" ht="46.5" customHeight="1">
      <c r="A106" s="833"/>
      <c r="B106" s="834"/>
      <c r="C106" s="835"/>
      <c r="D106" s="135" t="s">
        <v>43</v>
      </c>
      <c r="E106" s="767"/>
      <c r="F106" s="767"/>
      <c r="G106" s="331"/>
      <c r="H106" s="197"/>
      <c r="I106" s="197"/>
      <c r="J106" s="163"/>
      <c r="K106" s="197"/>
      <c r="L106" s="197"/>
      <c r="M106" s="163"/>
      <c r="N106" s="484"/>
      <c r="O106" s="484"/>
      <c r="P106" s="163"/>
      <c r="Q106" s="484"/>
      <c r="R106" s="484"/>
      <c r="S106" s="163"/>
      <c r="T106" s="197"/>
      <c r="U106" s="197"/>
      <c r="V106" s="163"/>
      <c r="W106" s="197"/>
      <c r="X106" s="197"/>
      <c r="Y106" s="163"/>
      <c r="Z106" s="197"/>
      <c r="AA106" s="197"/>
      <c r="AB106" s="163"/>
      <c r="AC106" s="197"/>
      <c r="AD106" s="163"/>
      <c r="AE106" s="197"/>
      <c r="AF106" s="197"/>
      <c r="AG106" s="163"/>
      <c r="AH106" s="197"/>
      <c r="AI106" s="163"/>
      <c r="AJ106" s="197"/>
      <c r="AK106" s="197"/>
      <c r="AL106" s="163"/>
      <c r="AM106" s="248"/>
      <c r="AN106" s="163"/>
      <c r="AO106" s="197"/>
      <c r="AP106" s="197"/>
      <c r="AQ106" s="163"/>
      <c r="AR106" s="332"/>
      <c r="AS106" s="163"/>
      <c r="AT106" s="332"/>
      <c r="AU106" s="197"/>
      <c r="AV106" s="163"/>
      <c r="AW106" s="248"/>
      <c r="AX106" s="163"/>
      <c r="AY106" s="248"/>
      <c r="AZ106" s="332"/>
      <c r="BA106" s="163"/>
      <c r="BB106" s="838"/>
    </row>
    <row r="107" spans="1:54" ht="33.9" customHeight="1">
      <c r="A107" s="831" t="s">
        <v>353</v>
      </c>
      <c r="B107" s="834" t="s">
        <v>354</v>
      </c>
      <c r="C107" s="835" t="s">
        <v>347</v>
      </c>
      <c r="D107" s="752" t="s">
        <v>41</v>
      </c>
      <c r="E107" s="641">
        <v>337.75</v>
      </c>
      <c r="F107" s="641">
        <f>SUM(I107+L107+O107+R107+U107+X107)</f>
        <v>0</v>
      </c>
      <c r="G107" s="445">
        <f>SUM(F107/E107)</f>
        <v>0</v>
      </c>
      <c r="H107" s="195"/>
      <c r="I107" s="195"/>
      <c r="J107" s="483"/>
      <c r="K107" s="195"/>
      <c r="L107" s="195"/>
      <c r="M107" s="483"/>
      <c r="N107" s="482"/>
      <c r="O107" s="482"/>
      <c r="P107" s="483"/>
      <c r="Q107" s="753"/>
      <c r="R107" s="753"/>
      <c r="S107" s="754"/>
      <c r="T107" s="482"/>
      <c r="U107" s="755">
        <v>0</v>
      </c>
      <c r="V107" s="754"/>
      <c r="W107" s="756"/>
      <c r="X107" s="756"/>
      <c r="Y107" s="754"/>
      <c r="Z107" s="755"/>
      <c r="AA107" s="756"/>
      <c r="AB107" s="754"/>
      <c r="AC107" s="758"/>
      <c r="AD107" s="754"/>
      <c r="AE107" s="758"/>
      <c r="AF107" s="756"/>
      <c r="AG107" s="754"/>
      <c r="AH107" s="756"/>
      <c r="AI107" s="754"/>
      <c r="AJ107" s="768">
        <v>337.75</v>
      </c>
      <c r="AK107" s="756"/>
      <c r="AL107" s="754"/>
      <c r="AM107" s="757"/>
      <c r="AN107" s="754"/>
      <c r="AO107" s="768"/>
      <c r="AP107" s="756"/>
      <c r="AQ107" s="754"/>
      <c r="AR107" s="758"/>
      <c r="AS107" s="754"/>
      <c r="AT107" s="385"/>
      <c r="AU107" s="195"/>
      <c r="AV107" s="483"/>
      <c r="AW107" s="191"/>
      <c r="AX107" s="483"/>
      <c r="AY107" s="191">
        <v>0</v>
      </c>
      <c r="AZ107" s="758"/>
      <c r="BA107" s="754"/>
      <c r="BB107" s="836"/>
    </row>
    <row r="108" spans="1:54" ht="33.9" customHeight="1">
      <c r="A108" s="832"/>
      <c r="B108" s="834"/>
      <c r="C108" s="835"/>
      <c r="D108" s="137" t="s">
        <v>37</v>
      </c>
      <c r="E108" s="635"/>
      <c r="F108" s="628"/>
      <c r="G108" s="263"/>
      <c r="H108" s="197"/>
      <c r="I108" s="197"/>
      <c r="J108" s="163"/>
      <c r="K108" s="197"/>
      <c r="L108" s="197"/>
      <c r="M108" s="163"/>
      <c r="N108" s="484"/>
      <c r="O108" s="484"/>
      <c r="P108" s="163"/>
      <c r="Q108" s="484"/>
      <c r="R108" s="484"/>
      <c r="S108" s="163"/>
      <c r="T108" s="484"/>
      <c r="U108" s="549"/>
      <c r="V108" s="163"/>
      <c r="W108" s="197"/>
      <c r="X108" s="197"/>
      <c r="Y108" s="163"/>
      <c r="Z108" s="549"/>
      <c r="AA108" s="197"/>
      <c r="AB108" s="163"/>
      <c r="AC108" s="332"/>
      <c r="AD108" s="163"/>
      <c r="AE108" s="332"/>
      <c r="AF108" s="197"/>
      <c r="AG108" s="163"/>
      <c r="AH108" s="197"/>
      <c r="AI108" s="163"/>
      <c r="AJ108" s="769"/>
      <c r="AK108" s="197"/>
      <c r="AL108" s="163"/>
      <c r="AM108" s="248"/>
      <c r="AN108" s="163"/>
      <c r="AO108" s="769"/>
      <c r="AP108" s="197"/>
      <c r="AQ108" s="163"/>
      <c r="AR108" s="332"/>
      <c r="AS108" s="163"/>
      <c r="AT108" s="333"/>
      <c r="AU108" s="196"/>
      <c r="AV108" s="759"/>
      <c r="AW108" s="192"/>
      <c r="AX108" s="759"/>
      <c r="AY108" s="192"/>
      <c r="AZ108" s="332"/>
      <c r="BA108" s="163"/>
      <c r="BB108" s="837"/>
    </row>
    <row r="109" spans="1:54" ht="33.9" customHeight="1">
      <c r="A109" s="832"/>
      <c r="B109" s="834"/>
      <c r="C109" s="835"/>
      <c r="D109" s="138" t="s">
        <v>2</v>
      </c>
      <c r="E109" s="635"/>
      <c r="F109" s="628"/>
      <c r="G109" s="263"/>
      <c r="H109" s="197"/>
      <c r="I109" s="197"/>
      <c r="J109" s="163"/>
      <c r="K109" s="197"/>
      <c r="L109" s="197"/>
      <c r="M109" s="163"/>
      <c r="N109" s="484"/>
      <c r="O109" s="484"/>
      <c r="P109" s="163"/>
      <c r="Q109" s="484"/>
      <c r="R109" s="484"/>
      <c r="S109" s="163"/>
      <c r="T109" s="484"/>
      <c r="U109" s="549"/>
      <c r="V109" s="163"/>
      <c r="W109" s="197"/>
      <c r="X109" s="197"/>
      <c r="Y109" s="163"/>
      <c r="Z109" s="549"/>
      <c r="AA109" s="197"/>
      <c r="AB109" s="163"/>
      <c r="AC109" s="332"/>
      <c r="AD109" s="163"/>
      <c r="AE109" s="332"/>
      <c r="AF109" s="197"/>
      <c r="AG109" s="163"/>
      <c r="AH109" s="197"/>
      <c r="AI109" s="163"/>
      <c r="AJ109" s="769"/>
      <c r="AK109" s="197"/>
      <c r="AL109" s="163"/>
      <c r="AM109" s="248"/>
      <c r="AN109" s="163"/>
      <c r="AO109" s="769"/>
      <c r="AP109" s="197"/>
      <c r="AQ109" s="163"/>
      <c r="AR109" s="332"/>
      <c r="AS109" s="163"/>
      <c r="AT109" s="333"/>
      <c r="AU109" s="196"/>
      <c r="AV109" s="759"/>
      <c r="AW109" s="192"/>
      <c r="AX109" s="759"/>
      <c r="AY109" s="192"/>
      <c r="AZ109" s="332"/>
      <c r="BA109" s="163"/>
      <c r="BB109" s="837"/>
    </row>
    <row r="110" spans="1:54" s="418" customFormat="1" ht="33.9" customHeight="1">
      <c r="A110" s="832"/>
      <c r="B110" s="834"/>
      <c r="C110" s="835"/>
      <c r="D110" s="760" t="s">
        <v>281</v>
      </c>
      <c r="E110" s="642">
        <f>SUM(E107)</f>
        <v>337.75</v>
      </c>
      <c r="F110" s="642">
        <f>SUM(F107)</f>
        <v>0</v>
      </c>
      <c r="G110" s="388">
        <f>SUM(F110/E110)</f>
        <v>0</v>
      </c>
      <c r="H110" s="387"/>
      <c r="I110" s="387"/>
      <c r="J110" s="761"/>
      <c r="K110" s="387"/>
      <c r="L110" s="387"/>
      <c r="M110" s="761"/>
      <c r="N110" s="485">
        <f>SUM(N107)</f>
        <v>0</v>
      </c>
      <c r="O110" s="485">
        <f>SUM(O107)</f>
        <v>0</v>
      </c>
      <c r="P110" s="761"/>
      <c r="Q110" s="762"/>
      <c r="R110" s="762"/>
      <c r="S110" s="486"/>
      <c r="T110" s="485">
        <f>SUM(T107)</f>
        <v>0</v>
      </c>
      <c r="U110" s="763">
        <v>0</v>
      </c>
      <c r="V110" s="486"/>
      <c r="W110" s="764"/>
      <c r="X110" s="764"/>
      <c r="Y110" s="486"/>
      <c r="Z110" s="763"/>
      <c r="AA110" s="764"/>
      <c r="AB110" s="486"/>
      <c r="AC110" s="765"/>
      <c r="AD110" s="486"/>
      <c r="AE110" s="765">
        <f>SUM(AE107:AE109)</f>
        <v>0</v>
      </c>
      <c r="AF110" s="764"/>
      <c r="AG110" s="486"/>
      <c r="AH110" s="764"/>
      <c r="AI110" s="486"/>
      <c r="AJ110" s="770">
        <f>SUM(AJ107:AJ109)</f>
        <v>337.75</v>
      </c>
      <c r="AK110" s="764"/>
      <c r="AL110" s="486"/>
      <c r="AM110" s="487"/>
      <c r="AN110" s="486"/>
      <c r="AO110" s="770">
        <f>SUM(AO107:AO109)</f>
        <v>0</v>
      </c>
      <c r="AP110" s="764"/>
      <c r="AQ110" s="486"/>
      <c r="AR110" s="765"/>
      <c r="AS110" s="486"/>
      <c r="AT110" s="391"/>
      <c r="AU110" s="387"/>
      <c r="AV110" s="761"/>
      <c r="AW110" s="389"/>
      <c r="AX110" s="761"/>
      <c r="AY110" s="389">
        <f>SUM(AY107:AY109)</f>
        <v>0</v>
      </c>
      <c r="AZ110" s="765"/>
      <c r="BA110" s="486"/>
      <c r="BB110" s="837"/>
    </row>
    <row r="111" spans="1:54" ht="33.9" customHeight="1">
      <c r="A111" s="832"/>
      <c r="B111" s="834"/>
      <c r="C111" s="835"/>
      <c r="D111" s="751" t="s">
        <v>290</v>
      </c>
      <c r="E111" s="635"/>
      <c r="F111" s="628"/>
      <c r="G111" s="263"/>
      <c r="H111" s="197"/>
      <c r="I111" s="197"/>
      <c r="J111" s="163"/>
      <c r="K111" s="197"/>
      <c r="L111" s="197"/>
      <c r="M111" s="163"/>
      <c r="N111" s="484"/>
      <c r="O111" s="484"/>
      <c r="P111" s="163"/>
      <c r="Q111" s="484"/>
      <c r="R111" s="484"/>
      <c r="S111" s="163"/>
      <c r="T111" s="197"/>
      <c r="U111" s="197"/>
      <c r="V111" s="163"/>
      <c r="W111" s="197"/>
      <c r="X111" s="197"/>
      <c r="Y111" s="163"/>
      <c r="Z111" s="197"/>
      <c r="AA111" s="197"/>
      <c r="AB111" s="163"/>
      <c r="AC111" s="197"/>
      <c r="AD111" s="163"/>
      <c r="AE111" s="197"/>
      <c r="AF111" s="197"/>
      <c r="AG111" s="163"/>
      <c r="AH111" s="197"/>
      <c r="AI111" s="163"/>
      <c r="AJ111" s="197"/>
      <c r="AK111" s="197"/>
      <c r="AL111" s="163"/>
      <c r="AM111" s="248"/>
      <c r="AN111" s="163"/>
      <c r="AO111" s="197"/>
      <c r="AP111" s="197"/>
      <c r="AQ111" s="163"/>
      <c r="AR111" s="332"/>
      <c r="AS111" s="163"/>
      <c r="AT111" s="333"/>
      <c r="AU111" s="196"/>
      <c r="AV111" s="759"/>
      <c r="AW111" s="192"/>
      <c r="AX111" s="759"/>
      <c r="AY111" s="192"/>
      <c r="AZ111" s="332"/>
      <c r="BA111" s="163"/>
      <c r="BB111" s="837"/>
    </row>
    <row r="112" spans="1:54" ht="33.9" customHeight="1">
      <c r="A112" s="832"/>
      <c r="B112" s="834"/>
      <c r="C112" s="835"/>
      <c r="D112" s="751" t="s">
        <v>282</v>
      </c>
      <c r="E112" s="766"/>
      <c r="F112" s="630"/>
      <c r="G112" s="298"/>
      <c r="H112" s="197"/>
      <c r="I112" s="197"/>
      <c r="J112" s="163"/>
      <c r="K112" s="197"/>
      <c r="L112" s="197"/>
      <c r="M112" s="163"/>
      <c r="N112" s="484"/>
      <c r="O112" s="484"/>
      <c r="P112" s="163"/>
      <c r="Q112" s="484"/>
      <c r="R112" s="484"/>
      <c r="S112" s="163"/>
      <c r="T112" s="197"/>
      <c r="U112" s="197"/>
      <c r="V112" s="163"/>
      <c r="W112" s="197"/>
      <c r="X112" s="197"/>
      <c r="Y112" s="163"/>
      <c r="Z112" s="197"/>
      <c r="AA112" s="197"/>
      <c r="AB112" s="163"/>
      <c r="AC112" s="197"/>
      <c r="AD112" s="163"/>
      <c r="AE112" s="197"/>
      <c r="AF112" s="197"/>
      <c r="AG112" s="163"/>
      <c r="AH112" s="197"/>
      <c r="AI112" s="163"/>
      <c r="AJ112" s="197"/>
      <c r="AK112" s="197"/>
      <c r="AL112" s="163"/>
      <c r="AM112" s="248"/>
      <c r="AN112" s="163"/>
      <c r="AO112" s="197"/>
      <c r="AP112" s="197"/>
      <c r="AQ112" s="163"/>
      <c r="AR112" s="332"/>
      <c r="AS112" s="163"/>
      <c r="AT112" s="333"/>
      <c r="AU112" s="196"/>
      <c r="AV112" s="759"/>
      <c r="AW112" s="192"/>
      <c r="AX112" s="759"/>
      <c r="AY112" s="192"/>
      <c r="AZ112" s="332"/>
      <c r="BA112" s="163"/>
      <c r="BB112" s="837"/>
    </row>
    <row r="113" spans="1:54" ht="46.5" customHeight="1">
      <c r="A113" s="833"/>
      <c r="B113" s="834"/>
      <c r="C113" s="835"/>
      <c r="D113" s="135" t="s">
        <v>43</v>
      </c>
      <c r="E113" s="767"/>
      <c r="F113" s="767"/>
      <c r="G113" s="331"/>
      <c r="H113" s="197"/>
      <c r="I113" s="197"/>
      <c r="J113" s="163"/>
      <c r="K113" s="197"/>
      <c r="L113" s="197"/>
      <c r="M113" s="163"/>
      <c r="N113" s="484"/>
      <c r="O113" s="484"/>
      <c r="P113" s="163"/>
      <c r="Q113" s="484"/>
      <c r="R113" s="484"/>
      <c r="S113" s="163"/>
      <c r="T113" s="197"/>
      <c r="U113" s="197"/>
      <c r="V113" s="163"/>
      <c r="W113" s="197"/>
      <c r="X113" s="197"/>
      <c r="Y113" s="163"/>
      <c r="Z113" s="197"/>
      <c r="AA113" s="197"/>
      <c r="AB113" s="163"/>
      <c r="AC113" s="197"/>
      <c r="AD113" s="163"/>
      <c r="AE113" s="197"/>
      <c r="AF113" s="197"/>
      <c r="AG113" s="163"/>
      <c r="AH113" s="197"/>
      <c r="AI113" s="163"/>
      <c r="AJ113" s="197"/>
      <c r="AK113" s="197"/>
      <c r="AL113" s="163"/>
      <c r="AM113" s="248"/>
      <c r="AN113" s="163"/>
      <c r="AO113" s="197"/>
      <c r="AP113" s="197"/>
      <c r="AQ113" s="163"/>
      <c r="AR113" s="332"/>
      <c r="AS113" s="163"/>
      <c r="AT113" s="332"/>
      <c r="AU113" s="197"/>
      <c r="AV113" s="163"/>
      <c r="AW113" s="248"/>
      <c r="AX113" s="163"/>
      <c r="AY113" s="248"/>
      <c r="AZ113" s="332"/>
      <c r="BA113" s="163"/>
      <c r="BB113" s="838"/>
    </row>
    <row r="114" spans="1:54" ht="33.9" customHeight="1">
      <c r="A114" s="831" t="s">
        <v>355</v>
      </c>
      <c r="B114" s="834" t="s">
        <v>356</v>
      </c>
      <c r="C114" s="835" t="s">
        <v>347</v>
      </c>
      <c r="D114" s="752" t="s">
        <v>41</v>
      </c>
      <c r="E114" s="641">
        <v>957.33</v>
      </c>
      <c r="F114" s="641">
        <f>SUM(I114+L114+O114+R114+U114+X114)</f>
        <v>0</v>
      </c>
      <c r="G114" s="445">
        <f>SUM(F114/E114)</f>
        <v>0</v>
      </c>
      <c r="H114" s="195"/>
      <c r="I114" s="195"/>
      <c r="J114" s="483"/>
      <c r="K114" s="195"/>
      <c r="L114" s="195"/>
      <c r="M114" s="483"/>
      <c r="N114" s="482"/>
      <c r="O114" s="482"/>
      <c r="P114" s="483"/>
      <c r="Q114" s="753"/>
      <c r="R114" s="753"/>
      <c r="S114" s="754"/>
      <c r="T114" s="482"/>
      <c r="U114" s="755">
        <v>0</v>
      </c>
      <c r="V114" s="754"/>
      <c r="W114" s="756"/>
      <c r="X114" s="756"/>
      <c r="Y114" s="754"/>
      <c r="Z114" s="755"/>
      <c r="AA114" s="756"/>
      <c r="AB114" s="754"/>
      <c r="AC114" s="758"/>
      <c r="AD114" s="754"/>
      <c r="AE114" s="758"/>
      <c r="AF114" s="756"/>
      <c r="AG114" s="754"/>
      <c r="AH114" s="756"/>
      <c r="AI114" s="754"/>
      <c r="AJ114" s="768">
        <v>957.33</v>
      </c>
      <c r="AK114" s="756"/>
      <c r="AL114" s="754"/>
      <c r="AM114" s="757"/>
      <c r="AN114" s="754"/>
      <c r="AO114" s="768"/>
      <c r="AP114" s="756"/>
      <c r="AQ114" s="754"/>
      <c r="AR114" s="758"/>
      <c r="AS114" s="754"/>
      <c r="AT114" s="385"/>
      <c r="AU114" s="195"/>
      <c r="AV114" s="483"/>
      <c r="AW114" s="191"/>
      <c r="AX114" s="483"/>
      <c r="AY114" s="191">
        <v>0</v>
      </c>
      <c r="AZ114" s="758"/>
      <c r="BA114" s="754"/>
      <c r="BB114" s="836"/>
    </row>
    <row r="115" spans="1:54" ht="33.9" customHeight="1">
      <c r="A115" s="832"/>
      <c r="B115" s="834"/>
      <c r="C115" s="835"/>
      <c r="D115" s="137" t="s">
        <v>37</v>
      </c>
      <c r="E115" s="635"/>
      <c r="F115" s="628"/>
      <c r="G115" s="263"/>
      <c r="H115" s="197"/>
      <c r="I115" s="197"/>
      <c r="J115" s="163"/>
      <c r="K115" s="197"/>
      <c r="L115" s="197"/>
      <c r="M115" s="163"/>
      <c r="N115" s="484"/>
      <c r="O115" s="484"/>
      <c r="P115" s="163"/>
      <c r="Q115" s="484"/>
      <c r="R115" s="484"/>
      <c r="S115" s="163"/>
      <c r="T115" s="484"/>
      <c r="U115" s="549"/>
      <c r="V115" s="163"/>
      <c r="W115" s="197"/>
      <c r="X115" s="197"/>
      <c r="Y115" s="163"/>
      <c r="Z115" s="549"/>
      <c r="AA115" s="197"/>
      <c r="AB115" s="163"/>
      <c r="AC115" s="332"/>
      <c r="AD115" s="163"/>
      <c r="AE115" s="332"/>
      <c r="AF115" s="197"/>
      <c r="AG115" s="163"/>
      <c r="AH115" s="197"/>
      <c r="AI115" s="163"/>
      <c r="AJ115" s="769"/>
      <c r="AK115" s="197"/>
      <c r="AL115" s="163"/>
      <c r="AM115" s="248"/>
      <c r="AN115" s="163"/>
      <c r="AO115" s="769"/>
      <c r="AP115" s="197"/>
      <c r="AQ115" s="163"/>
      <c r="AR115" s="332"/>
      <c r="AS115" s="163"/>
      <c r="AT115" s="333"/>
      <c r="AU115" s="196"/>
      <c r="AV115" s="759"/>
      <c r="AW115" s="192"/>
      <c r="AX115" s="759"/>
      <c r="AY115" s="192"/>
      <c r="AZ115" s="332"/>
      <c r="BA115" s="163"/>
      <c r="BB115" s="837"/>
    </row>
    <row r="116" spans="1:54" ht="33.9" customHeight="1">
      <c r="A116" s="832"/>
      <c r="B116" s="834"/>
      <c r="C116" s="835"/>
      <c r="D116" s="138" t="s">
        <v>2</v>
      </c>
      <c r="E116" s="635"/>
      <c r="F116" s="628"/>
      <c r="G116" s="263"/>
      <c r="H116" s="197"/>
      <c r="I116" s="197"/>
      <c r="J116" s="163"/>
      <c r="K116" s="197"/>
      <c r="L116" s="197"/>
      <c r="M116" s="163"/>
      <c r="N116" s="484"/>
      <c r="O116" s="484"/>
      <c r="P116" s="163"/>
      <c r="Q116" s="484"/>
      <c r="R116" s="484"/>
      <c r="S116" s="163"/>
      <c r="T116" s="484"/>
      <c r="U116" s="549"/>
      <c r="V116" s="163"/>
      <c r="W116" s="197"/>
      <c r="X116" s="197"/>
      <c r="Y116" s="163"/>
      <c r="Z116" s="549"/>
      <c r="AA116" s="197"/>
      <c r="AB116" s="163"/>
      <c r="AC116" s="332"/>
      <c r="AD116" s="163"/>
      <c r="AE116" s="332"/>
      <c r="AF116" s="197"/>
      <c r="AG116" s="163"/>
      <c r="AH116" s="197"/>
      <c r="AI116" s="163"/>
      <c r="AJ116" s="769"/>
      <c r="AK116" s="197"/>
      <c r="AL116" s="163"/>
      <c r="AM116" s="248"/>
      <c r="AN116" s="163"/>
      <c r="AO116" s="769"/>
      <c r="AP116" s="197"/>
      <c r="AQ116" s="163"/>
      <c r="AR116" s="332"/>
      <c r="AS116" s="163"/>
      <c r="AT116" s="333"/>
      <c r="AU116" s="196"/>
      <c r="AV116" s="759"/>
      <c r="AW116" s="192"/>
      <c r="AX116" s="759"/>
      <c r="AY116" s="192"/>
      <c r="AZ116" s="332"/>
      <c r="BA116" s="163"/>
      <c r="BB116" s="837"/>
    </row>
    <row r="117" spans="1:54" s="418" customFormat="1" ht="33.9" customHeight="1">
      <c r="A117" s="832"/>
      <c r="B117" s="834"/>
      <c r="C117" s="835"/>
      <c r="D117" s="760" t="s">
        <v>281</v>
      </c>
      <c r="E117" s="642">
        <f>SUM(E114)</f>
        <v>957.33</v>
      </c>
      <c r="F117" s="642">
        <f>SUM(F114)</f>
        <v>0</v>
      </c>
      <c r="G117" s="388">
        <f>SUM(F117/E117)</f>
        <v>0</v>
      </c>
      <c r="H117" s="387"/>
      <c r="I117" s="387"/>
      <c r="J117" s="761"/>
      <c r="K117" s="387"/>
      <c r="L117" s="387"/>
      <c r="M117" s="761"/>
      <c r="N117" s="485">
        <f>SUM(N114)</f>
        <v>0</v>
      </c>
      <c r="O117" s="485">
        <f>SUM(O114)</f>
        <v>0</v>
      </c>
      <c r="P117" s="761"/>
      <c r="Q117" s="762"/>
      <c r="R117" s="762"/>
      <c r="S117" s="486"/>
      <c r="T117" s="485">
        <f>SUM(T114)</f>
        <v>0</v>
      </c>
      <c r="U117" s="763">
        <v>0</v>
      </c>
      <c r="V117" s="486"/>
      <c r="W117" s="764"/>
      <c r="X117" s="764"/>
      <c r="Y117" s="486"/>
      <c r="Z117" s="763"/>
      <c r="AA117" s="764"/>
      <c r="AB117" s="486"/>
      <c r="AC117" s="765"/>
      <c r="AD117" s="486"/>
      <c r="AE117" s="765">
        <f>SUM(AE114:AE116)</f>
        <v>0</v>
      </c>
      <c r="AF117" s="764"/>
      <c r="AG117" s="486"/>
      <c r="AH117" s="764"/>
      <c r="AI117" s="486"/>
      <c r="AJ117" s="770">
        <f>SUM(AJ114:AJ116)</f>
        <v>957.33</v>
      </c>
      <c r="AK117" s="764"/>
      <c r="AL117" s="486"/>
      <c r="AM117" s="487"/>
      <c r="AN117" s="486"/>
      <c r="AO117" s="770">
        <f>SUM(AO114:AO116)</f>
        <v>0</v>
      </c>
      <c r="AP117" s="764"/>
      <c r="AQ117" s="486"/>
      <c r="AR117" s="765"/>
      <c r="AS117" s="486"/>
      <c r="AT117" s="391"/>
      <c r="AU117" s="387"/>
      <c r="AV117" s="761"/>
      <c r="AW117" s="389"/>
      <c r="AX117" s="761"/>
      <c r="AY117" s="389">
        <f>SUM(AY114:AY116)</f>
        <v>0</v>
      </c>
      <c r="AZ117" s="765"/>
      <c r="BA117" s="486"/>
      <c r="BB117" s="837"/>
    </row>
    <row r="118" spans="1:54" ht="33.9" customHeight="1">
      <c r="A118" s="832"/>
      <c r="B118" s="834"/>
      <c r="C118" s="835"/>
      <c r="D118" s="751" t="s">
        <v>290</v>
      </c>
      <c r="E118" s="635"/>
      <c r="F118" s="628"/>
      <c r="G118" s="263"/>
      <c r="H118" s="197"/>
      <c r="I118" s="197"/>
      <c r="J118" s="163"/>
      <c r="K118" s="197"/>
      <c r="L118" s="197"/>
      <c r="M118" s="163"/>
      <c r="N118" s="484"/>
      <c r="O118" s="484"/>
      <c r="P118" s="163"/>
      <c r="Q118" s="484"/>
      <c r="R118" s="484"/>
      <c r="S118" s="163"/>
      <c r="T118" s="197"/>
      <c r="U118" s="197"/>
      <c r="V118" s="163"/>
      <c r="W118" s="197"/>
      <c r="X118" s="197"/>
      <c r="Y118" s="163"/>
      <c r="Z118" s="197"/>
      <c r="AA118" s="197"/>
      <c r="AB118" s="163"/>
      <c r="AC118" s="197"/>
      <c r="AD118" s="163"/>
      <c r="AE118" s="197"/>
      <c r="AF118" s="197"/>
      <c r="AG118" s="163"/>
      <c r="AH118" s="197"/>
      <c r="AI118" s="163"/>
      <c r="AJ118" s="197"/>
      <c r="AK118" s="197"/>
      <c r="AL118" s="163"/>
      <c r="AM118" s="248"/>
      <c r="AN118" s="163"/>
      <c r="AO118" s="197"/>
      <c r="AP118" s="197"/>
      <c r="AQ118" s="163"/>
      <c r="AR118" s="332"/>
      <c r="AS118" s="163"/>
      <c r="AT118" s="333"/>
      <c r="AU118" s="196"/>
      <c r="AV118" s="759"/>
      <c r="AW118" s="192"/>
      <c r="AX118" s="759"/>
      <c r="AY118" s="192"/>
      <c r="AZ118" s="332"/>
      <c r="BA118" s="163"/>
      <c r="BB118" s="837"/>
    </row>
    <row r="119" spans="1:54" ht="33.9" customHeight="1">
      <c r="A119" s="832"/>
      <c r="B119" s="834"/>
      <c r="C119" s="835"/>
      <c r="D119" s="751" t="s">
        <v>282</v>
      </c>
      <c r="E119" s="766"/>
      <c r="F119" s="630"/>
      <c r="G119" s="298"/>
      <c r="H119" s="197"/>
      <c r="I119" s="197"/>
      <c r="J119" s="163"/>
      <c r="K119" s="197"/>
      <c r="L119" s="197"/>
      <c r="M119" s="163"/>
      <c r="N119" s="484"/>
      <c r="O119" s="484"/>
      <c r="P119" s="163"/>
      <c r="Q119" s="484"/>
      <c r="R119" s="484"/>
      <c r="S119" s="163"/>
      <c r="T119" s="197"/>
      <c r="U119" s="197"/>
      <c r="V119" s="163"/>
      <c r="W119" s="197"/>
      <c r="X119" s="197"/>
      <c r="Y119" s="163"/>
      <c r="Z119" s="197"/>
      <c r="AA119" s="197"/>
      <c r="AB119" s="163"/>
      <c r="AC119" s="197"/>
      <c r="AD119" s="163"/>
      <c r="AE119" s="197"/>
      <c r="AF119" s="197"/>
      <c r="AG119" s="163"/>
      <c r="AH119" s="197"/>
      <c r="AI119" s="163"/>
      <c r="AJ119" s="197"/>
      <c r="AK119" s="197"/>
      <c r="AL119" s="163"/>
      <c r="AM119" s="248"/>
      <c r="AN119" s="163"/>
      <c r="AO119" s="197"/>
      <c r="AP119" s="197"/>
      <c r="AQ119" s="163"/>
      <c r="AR119" s="332"/>
      <c r="AS119" s="163"/>
      <c r="AT119" s="333"/>
      <c r="AU119" s="196"/>
      <c r="AV119" s="759"/>
      <c r="AW119" s="192"/>
      <c r="AX119" s="759"/>
      <c r="AY119" s="192"/>
      <c r="AZ119" s="332"/>
      <c r="BA119" s="163"/>
      <c r="BB119" s="837"/>
    </row>
    <row r="120" spans="1:54" ht="46.5" customHeight="1">
      <c r="A120" s="833"/>
      <c r="B120" s="834"/>
      <c r="C120" s="835"/>
      <c r="D120" s="135" t="s">
        <v>43</v>
      </c>
      <c r="E120" s="767"/>
      <c r="F120" s="767"/>
      <c r="G120" s="331"/>
      <c r="H120" s="197"/>
      <c r="I120" s="197"/>
      <c r="J120" s="163"/>
      <c r="K120" s="197"/>
      <c r="L120" s="197"/>
      <c r="M120" s="163"/>
      <c r="N120" s="484"/>
      <c r="O120" s="484"/>
      <c r="P120" s="163"/>
      <c r="Q120" s="484"/>
      <c r="R120" s="484"/>
      <c r="S120" s="163"/>
      <c r="T120" s="197"/>
      <c r="U120" s="197"/>
      <c r="V120" s="163"/>
      <c r="W120" s="197"/>
      <c r="X120" s="197"/>
      <c r="Y120" s="163"/>
      <c r="Z120" s="197"/>
      <c r="AA120" s="197"/>
      <c r="AB120" s="163"/>
      <c r="AC120" s="197"/>
      <c r="AD120" s="163"/>
      <c r="AE120" s="197"/>
      <c r="AF120" s="197"/>
      <c r="AG120" s="163"/>
      <c r="AH120" s="197"/>
      <c r="AI120" s="163"/>
      <c r="AJ120" s="197"/>
      <c r="AK120" s="197"/>
      <c r="AL120" s="163"/>
      <c r="AM120" s="248"/>
      <c r="AN120" s="163"/>
      <c r="AO120" s="197"/>
      <c r="AP120" s="197"/>
      <c r="AQ120" s="163"/>
      <c r="AR120" s="332"/>
      <c r="AS120" s="163"/>
      <c r="AT120" s="332"/>
      <c r="AU120" s="197"/>
      <c r="AV120" s="163"/>
      <c r="AW120" s="248"/>
      <c r="AX120" s="163"/>
      <c r="AY120" s="248"/>
      <c r="AZ120" s="332"/>
      <c r="BA120" s="163"/>
      <c r="BB120" s="838"/>
    </row>
    <row r="121" spans="1:54" ht="33.9" customHeight="1">
      <c r="A121" s="825"/>
      <c r="B121" s="865" t="s">
        <v>263</v>
      </c>
      <c r="C121" s="828"/>
      <c r="D121" s="166" t="s">
        <v>41</v>
      </c>
      <c r="E121" s="639">
        <f>SUM(E51+E58+E65+E72+E79+E86+E93+E100+E107+E114)</f>
        <v>11331.193000000001</v>
      </c>
      <c r="F121" s="639">
        <f>SUM(F79+F72+F65+F58+F51)</f>
        <v>231.02</v>
      </c>
      <c r="G121" s="422">
        <f>SUM(F121/E121)</f>
        <v>2.0387967974775472E-2</v>
      </c>
      <c r="H121" s="498">
        <f>SUM(I51+I58+I65+I72+I79+I86+I93+I100+I107+I114)</f>
        <v>44.7</v>
      </c>
      <c r="I121" s="498">
        <f>SUM(I51+I58+I65+I72+I79+I86+I93+I100+I107+I114)</f>
        <v>44.7</v>
      </c>
      <c r="J121" s="424">
        <f>SUM(I121/H121)</f>
        <v>1</v>
      </c>
      <c r="K121" s="498">
        <f>SUM(K51+K58+K65+K72+K79+K86+K93+K100+K107+K114)</f>
        <v>186.32</v>
      </c>
      <c r="L121" s="498">
        <f>SUM(L51+L58+L65+L72+L79+L86+L93+L100+L107+L114)</f>
        <v>186.32</v>
      </c>
      <c r="M121" s="424">
        <f>SUM(L121/K121)</f>
        <v>1</v>
      </c>
      <c r="N121" s="498">
        <f>SUM(N51+N58+N65+N72+N79+N86+N93+N100+N107+N114)</f>
        <v>712.88</v>
      </c>
      <c r="O121" s="498"/>
      <c r="P121" s="424">
        <f>SUM(O121/N121)</f>
        <v>0</v>
      </c>
      <c r="Q121" s="498">
        <f>SUM(Q51+Q58+Q65+Q72+Q79+Q86+Q93+Q100+Q107+Q114)</f>
        <v>500</v>
      </c>
      <c r="R121" s="498"/>
      <c r="S121" s="424">
        <f>SUM(R121/Q121)</f>
        <v>0</v>
      </c>
      <c r="T121" s="498">
        <f>SUM(T51+T58+T65+T72+T79+T86+T93+T100+T107+T114)</f>
        <v>422</v>
      </c>
      <c r="U121" s="498"/>
      <c r="V121" s="424">
        <f>SUM(U121/T121)</f>
        <v>0</v>
      </c>
      <c r="W121" s="498">
        <f>SUM(W51+W58+W65+W72+W79+W86+W93+W100+W107+W114)</f>
        <v>520</v>
      </c>
      <c r="X121" s="498"/>
      <c r="Y121" s="424">
        <f>SUM(X121/W121)</f>
        <v>0</v>
      </c>
      <c r="Z121" s="498">
        <f>SUM(Z51+Z58+Z65+Z72+Z79+Z86+Z93+Z100+Z107+Z114)</f>
        <v>320</v>
      </c>
      <c r="AA121" s="427"/>
      <c r="AB121" s="428"/>
      <c r="AC121" s="498"/>
      <c r="AD121" s="424">
        <f>SUM(AC121/Z121)</f>
        <v>0</v>
      </c>
      <c r="AE121" s="498">
        <f>SUM(AE51+AE58+AE65+AE72+AE79+AE86+AE93+AE100+AE107+AE114)</f>
        <v>623</v>
      </c>
      <c r="AF121" s="498" t="e">
        <f>SUM(AF51,AF58,AF65,#REF!,AF72,AF79,#REF!,#REF!,#REF!,#REF!,#REF!,#REF!,#REF!,#REF!,#REF!,#REF!)</f>
        <v>#REF!</v>
      </c>
      <c r="AG121" s="498" t="e">
        <f>SUM(AG51,AG58,AG65,#REF!,AG72,AG79,#REF!,#REF!,#REF!,#REF!,#REF!,#REF!,#REF!,#REF!,#REF!,#REF!)</f>
        <v>#REF!</v>
      </c>
      <c r="AH121" s="498"/>
      <c r="AI121" s="429">
        <f>SUM(AH121/AE121)</f>
        <v>0</v>
      </c>
      <c r="AJ121" s="498">
        <f>SUM(AJ51+AJ58+AJ65+AJ72+AJ79+AJ86+AJ93+AJ100+AJ107+AJ114)</f>
        <v>1625.08</v>
      </c>
      <c r="AK121" s="572"/>
      <c r="AL121" s="573"/>
      <c r="AM121" s="498"/>
      <c r="AN121" s="424">
        <f>SUM(AM121/AJ121)</f>
        <v>0</v>
      </c>
      <c r="AO121" s="498">
        <f>SUM(AO51+AO58+AO65+AO72+AO79+AO86+AO93+AO100+AO107+AO114)</f>
        <v>573.5</v>
      </c>
      <c r="AP121" s="427"/>
      <c r="AQ121" s="428"/>
      <c r="AR121" s="498"/>
      <c r="AS121" s="424">
        <f>SUM(AR121/AO121)</f>
        <v>0</v>
      </c>
      <c r="AT121" s="498">
        <f>SUM(AT51+AT58+AT65+AT72+AT79+AT86+AT93+AT100+AT107+AT114)</f>
        <v>678.5</v>
      </c>
      <c r="AU121" s="431"/>
      <c r="AV121" s="429"/>
      <c r="AW121" s="498"/>
      <c r="AX121" s="424">
        <f>SUM(AW121/AT121)</f>
        <v>0</v>
      </c>
      <c r="AY121" s="498">
        <f>SUM(AY51+AY58+AY65+AY72+AY79+AY86+AY93+AY100+AY107+AY114)</f>
        <v>4941.46</v>
      </c>
      <c r="AZ121" s="498"/>
      <c r="BA121" s="424">
        <f>SUM(AZ121/AY121)</f>
        <v>0</v>
      </c>
      <c r="BB121" s="819"/>
    </row>
    <row r="122" spans="1:54" ht="33.9" customHeight="1">
      <c r="A122" s="826"/>
      <c r="B122" s="866"/>
      <c r="C122" s="829"/>
      <c r="D122" s="137" t="s">
        <v>37</v>
      </c>
      <c r="E122" s="628">
        <v>0</v>
      </c>
      <c r="F122" s="635"/>
      <c r="G122" s="329"/>
      <c r="H122" s="197"/>
      <c r="I122" s="197"/>
      <c r="J122" s="263"/>
      <c r="K122" s="333"/>
      <c r="L122" s="332"/>
      <c r="M122" s="263"/>
      <c r="N122" s="333"/>
      <c r="O122" s="332"/>
      <c r="P122" s="263"/>
      <c r="Q122" s="333"/>
      <c r="R122" s="332"/>
      <c r="S122" s="263"/>
      <c r="T122" s="332"/>
      <c r="U122" s="549"/>
      <c r="V122" s="263"/>
      <c r="W122" s="197"/>
      <c r="X122" s="197"/>
      <c r="Y122" s="263"/>
      <c r="Z122" s="332"/>
      <c r="AA122" s="260"/>
      <c r="AB122" s="341"/>
      <c r="AC122" s="332"/>
      <c r="AD122" s="383"/>
      <c r="AE122" s="333"/>
      <c r="AF122" s="260"/>
      <c r="AG122" s="341"/>
      <c r="AH122" s="376"/>
      <c r="AI122" s="383"/>
      <c r="AJ122" s="248"/>
      <c r="AK122" s="256"/>
      <c r="AL122" s="258"/>
      <c r="AM122" s="335"/>
      <c r="AN122" s="263"/>
      <c r="AO122" s="333"/>
      <c r="AP122" s="260"/>
      <c r="AQ122" s="341"/>
      <c r="AR122" s="339"/>
      <c r="AS122" s="263"/>
      <c r="AT122" s="248"/>
      <c r="AU122" s="266"/>
      <c r="AV122" s="383"/>
      <c r="AW122" s="339"/>
      <c r="AX122" s="263"/>
      <c r="AY122" s="192"/>
      <c r="AZ122" s="475"/>
      <c r="BA122" s="263"/>
      <c r="BB122" s="820"/>
    </row>
    <row r="123" spans="1:54" ht="33.9" customHeight="1">
      <c r="A123" s="826"/>
      <c r="B123" s="866"/>
      <c r="C123" s="829"/>
      <c r="D123" s="138" t="s">
        <v>2</v>
      </c>
      <c r="E123" s="632">
        <v>0</v>
      </c>
      <c r="F123" s="635"/>
      <c r="G123" s="329"/>
      <c r="H123" s="198"/>
      <c r="I123" s="198"/>
      <c r="J123" s="268"/>
      <c r="K123" s="333"/>
      <c r="L123" s="342"/>
      <c r="M123" s="268"/>
      <c r="N123" s="333"/>
      <c r="O123" s="342"/>
      <c r="P123" s="268"/>
      <c r="Q123" s="333"/>
      <c r="R123" s="342"/>
      <c r="S123" s="268"/>
      <c r="T123" s="342"/>
      <c r="U123" s="550"/>
      <c r="V123" s="268"/>
      <c r="W123" s="198"/>
      <c r="X123" s="198"/>
      <c r="Y123" s="268"/>
      <c r="Z123" s="342"/>
      <c r="AA123" s="272"/>
      <c r="AB123" s="273"/>
      <c r="AC123" s="342"/>
      <c r="AD123" s="400"/>
      <c r="AE123" s="333"/>
      <c r="AF123" s="272"/>
      <c r="AG123" s="273"/>
      <c r="AH123" s="376"/>
      <c r="AI123" s="400"/>
      <c r="AJ123" s="274"/>
      <c r="AK123" s="269"/>
      <c r="AL123" s="271"/>
      <c r="AM123" s="335"/>
      <c r="AN123" s="268"/>
      <c r="AO123" s="333"/>
      <c r="AP123" s="272"/>
      <c r="AQ123" s="273"/>
      <c r="AR123" s="344"/>
      <c r="AS123" s="268"/>
      <c r="AT123" s="274"/>
      <c r="AU123" s="403"/>
      <c r="AV123" s="400"/>
      <c r="AW123" s="344"/>
      <c r="AX123" s="268"/>
      <c r="AY123" s="192"/>
      <c r="AZ123" s="477"/>
      <c r="BA123" s="268"/>
      <c r="BB123" s="820"/>
    </row>
    <row r="124" spans="1:54" s="698" customFormat="1" ht="33.9" customHeight="1">
      <c r="A124" s="826"/>
      <c r="B124" s="866"/>
      <c r="C124" s="829"/>
      <c r="D124" s="185" t="s">
        <v>281</v>
      </c>
      <c r="E124" s="642">
        <f>SUM(E121)</f>
        <v>11331.193000000001</v>
      </c>
      <c r="F124" s="642">
        <f>SUM(F121)</f>
        <v>231.02</v>
      </c>
      <c r="G124" s="463">
        <f>SUM(F124/E124)</f>
        <v>2.0387967974775472E-2</v>
      </c>
      <c r="H124" s="389">
        <f>SUM(H121)</f>
        <v>44.7</v>
      </c>
      <c r="I124" s="389">
        <f>SUM(I121)</f>
        <v>44.7</v>
      </c>
      <c r="J124" s="695">
        <v>0</v>
      </c>
      <c r="K124" s="391">
        <f>SUM(K121)</f>
        <v>186.32</v>
      </c>
      <c r="L124" s="588">
        <f>SUM(L121)</f>
        <v>186.32</v>
      </c>
      <c r="M124" s="695">
        <f>SUM(L124/K124)</f>
        <v>1</v>
      </c>
      <c r="N124" s="391">
        <f>SUM(N121)</f>
        <v>712.88</v>
      </c>
      <c r="O124" s="588"/>
      <c r="P124" s="695">
        <f>SUM(O124/N124)</f>
        <v>0</v>
      </c>
      <c r="Q124" s="391">
        <f>SUM(Q121)</f>
        <v>500</v>
      </c>
      <c r="R124" s="588">
        <f>SUM(R121)</f>
        <v>0</v>
      </c>
      <c r="S124" s="695">
        <f>SUM(R124/Q124)</f>
        <v>0</v>
      </c>
      <c r="T124" s="391">
        <f>SUM(T121)</f>
        <v>422</v>
      </c>
      <c r="U124" s="586">
        <f>SUM(U121)</f>
        <v>0</v>
      </c>
      <c r="V124" s="695">
        <f>SUM(U124/T124)</f>
        <v>0</v>
      </c>
      <c r="W124" s="696">
        <f>W121</f>
        <v>520</v>
      </c>
      <c r="X124" s="696">
        <f>X121</f>
        <v>0</v>
      </c>
      <c r="Y124" s="695">
        <f>Y121</f>
        <v>0</v>
      </c>
      <c r="Z124" s="391">
        <f>SUM(Z121)</f>
        <v>320</v>
      </c>
      <c r="AA124" s="387"/>
      <c r="AB124" s="388"/>
      <c r="AC124" s="391">
        <f>SUM(AC121)</f>
        <v>0</v>
      </c>
      <c r="AD124" s="388">
        <f>SUM(AC124/Z124)</f>
        <v>0</v>
      </c>
      <c r="AE124" s="391">
        <v>826</v>
      </c>
      <c r="AF124" s="387"/>
      <c r="AG124" s="388"/>
      <c r="AH124" s="389">
        <f>SUM(AH121)</f>
        <v>0</v>
      </c>
      <c r="AI124" s="388">
        <f>SUM(AH124/AE124)</f>
        <v>0</v>
      </c>
      <c r="AJ124" s="389">
        <f>SUM(AJ121)</f>
        <v>1625.08</v>
      </c>
      <c r="AK124" s="389"/>
      <c r="AL124" s="389"/>
      <c r="AM124" s="391">
        <f>SUM(AM121)</f>
        <v>0</v>
      </c>
      <c r="AN124" s="388">
        <f>SUM(AM124/AJ124)</f>
        <v>0</v>
      </c>
      <c r="AO124" s="391">
        <f>SUM(AO121)</f>
        <v>573.5</v>
      </c>
      <c r="AP124" s="387"/>
      <c r="AQ124" s="388"/>
      <c r="AR124" s="389">
        <f>SUM(AR121)</f>
        <v>0</v>
      </c>
      <c r="AS124" s="388">
        <f>SUM(AR124/AO124)</f>
        <v>0</v>
      </c>
      <c r="AT124" s="389">
        <f>SUM(AT121)</f>
        <v>678.5</v>
      </c>
      <c r="AU124" s="387"/>
      <c r="AV124" s="388"/>
      <c r="AW124" s="389">
        <f>SUM(AW121:AW123)</f>
        <v>0</v>
      </c>
      <c r="AX124" s="388">
        <f>SUM(AW124/AT124)</f>
        <v>0</v>
      </c>
      <c r="AY124" s="389">
        <f>SUM(AY121:AY123)</f>
        <v>4941.46</v>
      </c>
      <c r="AZ124" s="697">
        <f>SUM(AZ121)</f>
        <v>0</v>
      </c>
      <c r="BA124" s="388">
        <f>SUM(AZ124/AY124)</f>
        <v>0</v>
      </c>
      <c r="BB124" s="820"/>
    </row>
    <row r="125" spans="1:54" ht="33.9" customHeight="1">
      <c r="A125" s="826"/>
      <c r="B125" s="866"/>
      <c r="C125" s="829"/>
      <c r="D125" s="546" t="s">
        <v>290</v>
      </c>
      <c r="E125" s="630"/>
      <c r="F125" s="630"/>
      <c r="G125" s="295"/>
      <c r="H125" s="297"/>
      <c r="I125" s="297"/>
      <c r="J125" s="298"/>
      <c r="K125" s="297"/>
      <c r="L125" s="297"/>
      <c r="M125" s="298"/>
      <c r="N125" s="297"/>
      <c r="O125" s="297"/>
      <c r="P125" s="298"/>
      <c r="Q125" s="297"/>
      <c r="R125" s="297"/>
      <c r="S125" s="298"/>
      <c r="T125" s="297"/>
      <c r="U125" s="299"/>
      <c r="V125" s="298"/>
      <c r="W125" s="297"/>
      <c r="X125" s="297"/>
      <c r="Y125" s="298"/>
      <c r="Z125" s="297"/>
      <c r="AA125" s="301"/>
      <c r="AB125" s="304"/>
      <c r="AC125" s="499"/>
      <c r="AD125" s="306"/>
      <c r="AE125" s="297"/>
      <c r="AF125" s="301"/>
      <c r="AG125" s="304"/>
      <c r="AH125" s="420"/>
      <c r="AI125" s="306"/>
      <c r="AJ125" s="297"/>
      <c r="AK125" s="301"/>
      <c r="AL125" s="304"/>
      <c r="AM125" s="473"/>
      <c r="AN125" s="298"/>
      <c r="AO125" s="297"/>
      <c r="AP125" s="301"/>
      <c r="AQ125" s="304"/>
      <c r="AR125" s="473"/>
      <c r="AS125" s="298"/>
      <c r="AT125" s="297"/>
      <c r="AU125" s="299"/>
      <c r="AV125" s="306"/>
      <c r="AW125" s="473"/>
      <c r="AX125" s="298"/>
      <c r="AY125" s="308"/>
      <c r="AZ125" s="473"/>
      <c r="BA125" s="298"/>
      <c r="BB125" s="820"/>
    </row>
    <row r="126" spans="1:54" ht="36" customHeight="1">
      <c r="A126" s="826"/>
      <c r="B126" s="866"/>
      <c r="C126" s="829"/>
      <c r="D126" s="709" t="s">
        <v>282</v>
      </c>
      <c r="E126" s="630"/>
      <c r="F126" s="630"/>
      <c r="G126" s="295"/>
      <c r="H126" s="297"/>
      <c r="I126" s="297"/>
      <c r="J126" s="298"/>
      <c r="K126" s="297"/>
      <c r="L126" s="297"/>
      <c r="M126" s="298"/>
      <c r="N126" s="297"/>
      <c r="O126" s="297"/>
      <c r="P126" s="298"/>
      <c r="Q126" s="297"/>
      <c r="R126" s="297"/>
      <c r="S126" s="298"/>
      <c r="T126" s="297"/>
      <c r="U126" s="299"/>
      <c r="V126" s="298"/>
      <c r="W126" s="297"/>
      <c r="X126" s="297"/>
      <c r="Y126" s="298"/>
      <c r="Z126" s="297"/>
      <c r="AA126" s="301"/>
      <c r="AB126" s="304"/>
      <c r="AC126" s="499"/>
      <c r="AD126" s="306"/>
      <c r="AE126" s="297"/>
      <c r="AF126" s="301"/>
      <c r="AG126" s="304"/>
      <c r="AH126" s="420"/>
      <c r="AI126" s="306"/>
      <c r="AJ126" s="297"/>
      <c r="AK126" s="301"/>
      <c r="AL126" s="304"/>
      <c r="AM126" s="473"/>
      <c r="AN126" s="298"/>
      <c r="AO126" s="297"/>
      <c r="AP126" s="301"/>
      <c r="AQ126" s="304"/>
      <c r="AR126" s="473"/>
      <c r="AS126" s="298"/>
      <c r="AT126" s="297"/>
      <c r="AU126" s="299"/>
      <c r="AV126" s="306"/>
      <c r="AW126" s="473"/>
      <c r="AX126" s="298"/>
      <c r="AY126" s="308"/>
      <c r="AZ126" s="473"/>
      <c r="BA126" s="298"/>
      <c r="BB126" s="820"/>
    </row>
    <row r="127" spans="1:54" ht="31.2">
      <c r="A127" s="826"/>
      <c r="B127" s="866"/>
      <c r="C127" s="829"/>
      <c r="D127" s="135" t="s">
        <v>43</v>
      </c>
      <c r="E127" s="628"/>
      <c r="F127" s="628"/>
      <c r="G127" s="263"/>
      <c r="H127" s="197"/>
      <c r="I127" s="197"/>
      <c r="J127" s="263"/>
      <c r="K127" s="197"/>
      <c r="L127" s="197"/>
      <c r="M127" s="263"/>
      <c r="N127" s="197"/>
      <c r="O127" s="197"/>
      <c r="P127" s="263"/>
      <c r="Q127" s="197"/>
      <c r="R127" s="197"/>
      <c r="S127" s="263"/>
      <c r="T127" s="197"/>
      <c r="U127" s="299"/>
      <c r="V127" s="263"/>
      <c r="W127" s="197"/>
      <c r="X127" s="197"/>
      <c r="Y127" s="263"/>
      <c r="Z127" s="197"/>
      <c r="AA127" s="301"/>
      <c r="AB127" s="304"/>
      <c r="AC127" s="500"/>
      <c r="AD127" s="306"/>
      <c r="AE127" s="197"/>
      <c r="AF127" s="301"/>
      <c r="AG127" s="304"/>
      <c r="AH127" s="336"/>
      <c r="AI127" s="306"/>
      <c r="AJ127" s="197"/>
      <c r="AK127" s="301"/>
      <c r="AL127" s="304"/>
      <c r="AM127" s="475"/>
      <c r="AN127" s="263"/>
      <c r="AO127" s="197"/>
      <c r="AP127" s="301"/>
      <c r="AQ127" s="304"/>
      <c r="AR127" s="475"/>
      <c r="AS127" s="263"/>
      <c r="AT127" s="197"/>
      <c r="AU127" s="299"/>
      <c r="AV127" s="306"/>
      <c r="AW127" s="475"/>
      <c r="AX127" s="263"/>
      <c r="AY127" s="248"/>
      <c r="AZ127" s="475"/>
      <c r="BA127" s="263"/>
      <c r="BB127" s="821"/>
    </row>
    <row r="128" spans="1:54">
      <c r="A128" s="861" t="s">
        <v>319</v>
      </c>
      <c r="B128" s="862"/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2"/>
      <c r="T128" s="862"/>
      <c r="U128" s="862"/>
      <c r="V128" s="862"/>
      <c r="W128" s="862"/>
      <c r="X128" s="862"/>
      <c r="Y128" s="862"/>
      <c r="Z128" s="862"/>
      <c r="AA128" s="862"/>
      <c r="AB128" s="862"/>
      <c r="AC128" s="862"/>
      <c r="AD128" s="862"/>
      <c r="AE128" s="862"/>
      <c r="AF128" s="862"/>
      <c r="AG128" s="862"/>
      <c r="AH128" s="862"/>
      <c r="AI128" s="862"/>
      <c r="AJ128" s="862"/>
      <c r="AK128" s="862"/>
      <c r="AL128" s="862"/>
      <c r="AM128" s="862"/>
      <c r="AN128" s="862"/>
      <c r="AO128" s="862"/>
      <c r="AP128" s="862"/>
      <c r="AQ128" s="862"/>
      <c r="AR128" s="862"/>
      <c r="AS128" s="862"/>
      <c r="AT128" s="862"/>
      <c r="AU128" s="862"/>
      <c r="AV128" s="862"/>
      <c r="AW128" s="862"/>
      <c r="AX128" s="862"/>
      <c r="AY128" s="862"/>
      <c r="AZ128" s="862"/>
      <c r="BA128" s="862"/>
      <c r="BB128" s="501"/>
    </row>
    <row r="129" spans="1:54" ht="24" customHeight="1">
      <c r="A129" s="863" t="s">
        <v>16</v>
      </c>
      <c r="B129" s="863" t="s">
        <v>320</v>
      </c>
      <c r="C129" s="863" t="s">
        <v>321</v>
      </c>
      <c r="D129" s="186" t="s">
        <v>41</v>
      </c>
      <c r="E129" s="646">
        <v>34541.589999999997</v>
      </c>
      <c r="F129" s="646">
        <f>F130</f>
        <v>3297.5279999999998</v>
      </c>
      <c r="G129" s="187">
        <f>SUM(F129/E129)</f>
        <v>9.5465437462490879E-2</v>
      </c>
      <c r="H129" s="180">
        <f>H130</f>
        <v>933.27200000000005</v>
      </c>
      <c r="I129" s="180">
        <v>933.27</v>
      </c>
      <c r="J129" s="187">
        <f>SUM(I129/H129)</f>
        <v>0.99999785700203148</v>
      </c>
      <c r="K129" s="180">
        <f>K130</f>
        <v>2364.2579999999998</v>
      </c>
      <c r="L129" s="180">
        <v>2364.2579999999998</v>
      </c>
      <c r="M129" s="187">
        <f>M130</f>
        <v>1</v>
      </c>
      <c r="N129" s="180">
        <f t="shared" ref="N129:BA129" si="2">N130</f>
        <v>1835.742</v>
      </c>
      <c r="O129" s="180">
        <f t="shared" si="2"/>
        <v>0</v>
      </c>
      <c r="P129" s="180">
        <f t="shared" si="2"/>
        <v>0</v>
      </c>
      <c r="Q129" s="180">
        <f t="shared" si="2"/>
        <v>3000</v>
      </c>
      <c r="R129" s="180">
        <f t="shared" si="2"/>
        <v>0</v>
      </c>
      <c r="S129" s="180">
        <f t="shared" si="2"/>
        <v>0</v>
      </c>
      <c r="T129" s="180">
        <f t="shared" si="2"/>
        <v>2700</v>
      </c>
      <c r="U129" s="180">
        <f t="shared" si="2"/>
        <v>0</v>
      </c>
      <c r="V129" s="180">
        <f t="shared" si="2"/>
        <v>0</v>
      </c>
      <c r="W129" s="180">
        <f t="shared" si="2"/>
        <v>2600</v>
      </c>
      <c r="X129" s="180">
        <f t="shared" si="2"/>
        <v>0</v>
      </c>
      <c r="Y129" s="180">
        <f t="shared" si="2"/>
        <v>0</v>
      </c>
      <c r="Z129" s="180">
        <f t="shared" si="2"/>
        <v>3600</v>
      </c>
      <c r="AA129" s="180">
        <f t="shared" si="2"/>
        <v>0</v>
      </c>
      <c r="AB129" s="180">
        <f t="shared" si="2"/>
        <v>0</v>
      </c>
      <c r="AC129" s="180">
        <f t="shared" si="2"/>
        <v>0</v>
      </c>
      <c r="AD129" s="180">
        <f t="shared" si="2"/>
        <v>0</v>
      </c>
      <c r="AE129" s="180">
        <f t="shared" si="2"/>
        <v>3000</v>
      </c>
      <c r="AF129" s="180">
        <f t="shared" si="2"/>
        <v>0</v>
      </c>
      <c r="AG129" s="180">
        <f t="shared" si="2"/>
        <v>0</v>
      </c>
      <c r="AH129" s="180">
        <f t="shared" si="2"/>
        <v>0</v>
      </c>
      <c r="AI129" s="180">
        <f t="shared" si="2"/>
        <v>0</v>
      </c>
      <c r="AJ129" s="180">
        <f t="shared" si="2"/>
        <v>1700</v>
      </c>
      <c r="AK129" s="180">
        <f t="shared" si="2"/>
        <v>0</v>
      </c>
      <c r="AL129" s="180">
        <f t="shared" si="2"/>
        <v>0</v>
      </c>
      <c r="AM129" s="180">
        <f t="shared" si="2"/>
        <v>0</v>
      </c>
      <c r="AN129" s="180">
        <f t="shared" si="2"/>
        <v>0</v>
      </c>
      <c r="AO129" s="180">
        <f t="shared" si="2"/>
        <v>2600</v>
      </c>
      <c r="AP129" s="180">
        <f t="shared" si="2"/>
        <v>0</v>
      </c>
      <c r="AQ129" s="180">
        <f t="shared" si="2"/>
        <v>0</v>
      </c>
      <c r="AR129" s="180">
        <f t="shared" si="2"/>
        <v>0</v>
      </c>
      <c r="AS129" s="180">
        <f t="shared" si="2"/>
        <v>0</v>
      </c>
      <c r="AT129" s="180">
        <f t="shared" si="2"/>
        <v>2100</v>
      </c>
      <c r="AU129" s="180">
        <f t="shared" si="2"/>
        <v>0</v>
      </c>
      <c r="AV129" s="180">
        <f t="shared" si="2"/>
        <v>0</v>
      </c>
      <c r="AW129" s="180">
        <f t="shared" si="2"/>
        <v>0</v>
      </c>
      <c r="AX129" s="180">
        <f t="shared" si="2"/>
        <v>0</v>
      </c>
      <c r="AY129" s="180">
        <f t="shared" si="2"/>
        <v>8108.3179999999966</v>
      </c>
      <c r="AZ129" s="180">
        <f t="shared" si="2"/>
        <v>0</v>
      </c>
      <c r="BA129" s="180">
        <f t="shared" si="2"/>
        <v>0</v>
      </c>
      <c r="BB129" s="501"/>
    </row>
    <row r="130" spans="1:54" ht="71.400000000000006" customHeight="1">
      <c r="A130" s="864"/>
      <c r="B130" s="864"/>
      <c r="C130" s="864"/>
      <c r="D130" s="175" t="s">
        <v>281</v>
      </c>
      <c r="E130" s="647">
        <f>SUM(E129)</f>
        <v>34541.589999999997</v>
      </c>
      <c r="F130" s="655">
        <f>I130+L130+O130+R130+U130+X130+AC130+AH130+AM130+AR130+AW130+AZ130</f>
        <v>3297.5279999999998</v>
      </c>
      <c r="G130" s="188">
        <f>SUM(F130/E130)</f>
        <v>9.5465437462490879E-2</v>
      </c>
      <c r="H130" s="181">
        <v>933.27200000000005</v>
      </c>
      <c r="I130" s="181">
        <f>SUM(I129)</f>
        <v>933.27</v>
      </c>
      <c r="J130" s="188"/>
      <c r="K130" s="177">
        <v>2364.2579999999998</v>
      </c>
      <c r="L130" s="177">
        <f>SUM(L129)</f>
        <v>2364.2579999999998</v>
      </c>
      <c r="M130" s="188">
        <f>SUM(L130/K130)</f>
        <v>1</v>
      </c>
      <c r="N130" s="177">
        <v>1835.742</v>
      </c>
      <c r="O130" s="177"/>
      <c r="P130" s="188"/>
      <c r="Q130" s="177">
        <v>3000</v>
      </c>
      <c r="R130" s="177"/>
      <c r="S130" s="188"/>
      <c r="T130" s="553">
        <v>2700</v>
      </c>
      <c r="U130" s="176"/>
      <c r="V130" s="188"/>
      <c r="W130" s="177">
        <v>2600</v>
      </c>
      <c r="X130" s="177"/>
      <c r="Y130" s="188"/>
      <c r="Z130" s="177">
        <v>3600</v>
      </c>
      <c r="AA130" s="176"/>
      <c r="AB130" s="176"/>
      <c r="AC130" s="177"/>
      <c r="AD130" s="188"/>
      <c r="AE130" s="605">
        <v>3000</v>
      </c>
      <c r="AF130" s="569"/>
      <c r="AG130" s="569"/>
      <c r="AH130" s="570"/>
      <c r="AI130" s="571"/>
      <c r="AJ130" s="605">
        <v>1700</v>
      </c>
      <c r="AK130" s="569"/>
      <c r="AL130" s="569"/>
      <c r="AM130" s="680"/>
      <c r="AN130" s="571"/>
      <c r="AO130" s="179">
        <v>2600</v>
      </c>
      <c r="AP130" s="569"/>
      <c r="AQ130" s="569"/>
      <c r="AR130" s="570"/>
      <c r="AS130" s="571"/>
      <c r="AT130" s="553">
        <v>2100</v>
      </c>
      <c r="AU130" s="176"/>
      <c r="AV130" s="176"/>
      <c r="AW130" s="553"/>
      <c r="AX130" s="740"/>
      <c r="AY130" s="193">
        <f>E130-AT130-AO130-AJ130-AE130-Z130-W130-T130-Q130-N130-K130-H130</f>
        <v>8108.3179999999966</v>
      </c>
      <c r="AZ130" s="742"/>
      <c r="BA130" s="740"/>
      <c r="BB130" s="612"/>
    </row>
    <row r="131" spans="1:54" ht="31.95" customHeight="1">
      <c r="A131" s="858"/>
      <c r="B131" s="859" t="s">
        <v>322</v>
      </c>
      <c r="C131" s="858"/>
      <c r="D131" s="178" t="s">
        <v>41</v>
      </c>
      <c r="E131" s="648">
        <f>SUM(E129)</f>
        <v>34541.589999999997</v>
      </c>
      <c r="F131" s="648">
        <f>SUM(F129)</f>
        <v>3297.5279999999998</v>
      </c>
      <c r="G131" s="189">
        <f>SUM(F131/E131)</f>
        <v>9.5465437462490879E-2</v>
      </c>
      <c r="H131" s="182">
        <f>H132</f>
        <v>933.27200000000005</v>
      </c>
      <c r="I131" s="182">
        <f t="shared" ref="I131:BA131" si="3">I132</f>
        <v>933.27</v>
      </c>
      <c r="J131" s="189">
        <f t="shared" si="3"/>
        <v>0</v>
      </c>
      <c r="K131" s="182">
        <f t="shared" si="3"/>
        <v>2364.2579999999998</v>
      </c>
      <c r="L131" s="182">
        <f t="shared" si="3"/>
        <v>2364.2579999999998</v>
      </c>
      <c r="M131" s="189">
        <f t="shared" si="3"/>
        <v>1</v>
      </c>
      <c r="N131" s="182">
        <f t="shared" si="3"/>
        <v>1835.742</v>
      </c>
      <c r="O131" s="182">
        <f t="shared" si="3"/>
        <v>0</v>
      </c>
      <c r="P131" s="182">
        <f t="shared" si="3"/>
        <v>0</v>
      </c>
      <c r="Q131" s="182">
        <f t="shared" si="3"/>
        <v>3000</v>
      </c>
      <c r="R131" s="182">
        <f t="shared" si="3"/>
        <v>0</v>
      </c>
      <c r="S131" s="182">
        <f t="shared" si="3"/>
        <v>0</v>
      </c>
      <c r="T131" s="182">
        <f t="shared" si="3"/>
        <v>2700</v>
      </c>
      <c r="U131" s="182">
        <f t="shared" si="3"/>
        <v>0</v>
      </c>
      <c r="V131" s="182">
        <f t="shared" si="3"/>
        <v>0</v>
      </c>
      <c r="W131" s="182">
        <f t="shared" si="3"/>
        <v>2600</v>
      </c>
      <c r="X131" s="182">
        <f t="shared" si="3"/>
        <v>0</v>
      </c>
      <c r="Y131" s="182">
        <f t="shared" si="3"/>
        <v>0</v>
      </c>
      <c r="Z131" s="182">
        <f t="shared" si="3"/>
        <v>3600</v>
      </c>
      <c r="AA131" s="182">
        <f t="shared" si="3"/>
        <v>0</v>
      </c>
      <c r="AB131" s="182">
        <f t="shared" si="3"/>
        <v>0</v>
      </c>
      <c r="AC131" s="182">
        <f t="shared" si="3"/>
        <v>0</v>
      </c>
      <c r="AD131" s="182">
        <f t="shared" si="3"/>
        <v>0</v>
      </c>
      <c r="AE131" s="182">
        <f t="shared" si="3"/>
        <v>3000</v>
      </c>
      <c r="AF131" s="182">
        <f t="shared" si="3"/>
        <v>0</v>
      </c>
      <c r="AG131" s="182">
        <f t="shared" si="3"/>
        <v>0</v>
      </c>
      <c r="AH131" s="182">
        <f t="shared" si="3"/>
        <v>0</v>
      </c>
      <c r="AI131" s="182">
        <f t="shared" si="3"/>
        <v>0</v>
      </c>
      <c r="AJ131" s="182">
        <f t="shared" si="3"/>
        <v>1700</v>
      </c>
      <c r="AK131" s="182">
        <f t="shared" si="3"/>
        <v>0</v>
      </c>
      <c r="AL131" s="182">
        <f t="shared" si="3"/>
        <v>0</v>
      </c>
      <c r="AM131" s="182">
        <f t="shared" si="3"/>
        <v>0</v>
      </c>
      <c r="AN131" s="182">
        <f t="shared" si="3"/>
        <v>0</v>
      </c>
      <c r="AO131" s="182">
        <f t="shared" si="3"/>
        <v>2600</v>
      </c>
      <c r="AP131" s="182">
        <f t="shared" si="3"/>
        <v>0</v>
      </c>
      <c r="AQ131" s="182">
        <f t="shared" si="3"/>
        <v>0</v>
      </c>
      <c r="AR131" s="182">
        <f t="shared" si="3"/>
        <v>0</v>
      </c>
      <c r="AS131" s="182">
        <f t="shared" si="3"/>
        <v>0</v>
      </c>
      <c r="AT131" s="182">
        <f t="shared" si="3"/>
        <v>2100</v>
      </c>
      <c r="AU131" s="182">
        <f t="shared" si="3"/>
        <v>0</v>
      </c>
      <c r="AV131" s="182">
        <f t="shared" si="3"/>
        <v>0</v>
      </c>
      <c r="AW131" s="182">
        <f t="shared" si="3"/>
        <v>0</v>
      </c>
      <c r="AX131" s="182">
        <f t="shared" si="3"/>
        <v>0</v>
      </c>
      <c r="AY131" s="182">
        <f t="shared" si="3"/>
        <v>8108.3179999999966</v>
      </c>
      <c r="AZ131" s="182">
        <f t="shared" si="3"/>
        <v>0</v>
      </c>
      <c r="BA131" s="182">
        <f t="shared" si="3"/>
        <v>0</v>
      </c>
      <c r="BB131" s="502"/>
    </row>
    <row r="132" spans="1:54" ht="31.2">
      <c r="A132" s="858"/>
      <c r="B132" s="860"/>
      <c r="C132" s="858"/>
      <c r="D132" s="175" t="s">
        <v>281</v>
      </c>
      <c r="E132" s="647">
        <f>SUM(E131)</f>
        <v>34541.589999999997</v>
      </c>
      <c r="F132" s="658">
        <f>SUM(F131)</f>
        <v>3297.5279999999998</v>
      </c>
      <c r="G132" s="190">
        <f>SUM(F132/E132)</f>
        <v>9.5465437462490879E-2</v>
      </c>
      <c r="H132" s="183">
        <f>H130</f>
        <v>933.27200000000005</v>
      </c>
      <c r="I132" s="183">
        <f t="shared" ref="I132:BA132" si="4">I130</f>
        <v>933.27</v>
      </c>
      <c r="J132" s="190">
        <f t="shared" si="4"/>
        <v>0</v>
      </c>
      <c r="K132" s="183">
        <f t="shared" si="4"/>
        <v>2364.2579999999998</v>
      </c>
      <c r="L132" s="183">
        <f t="shared" si="4"/>
        <v>2364.2579999999998</v>
      </c>
      <c r="M132" s="190">
        <f t="shared" si="4"/>
        <v>1</v>
      </c>
      <c r="N132" s="183">
        <f t="shared" si="4"/>
        <v>1835.742</v>
      </c>
      <c r="O132" s="183">
        <f t="shared" si="4"/>
        <v>0</v>
      </c>
      <c r="P132" s="183">
        <f t="shared" si="4"/>
        <v>0</v>
      </c>
      <c r="Q132" s="183">
        <f t="shared" si="4"/>
        <v>3000</v>
      </c>
      <c r="R132" s="183">
        <f t="shared" si="4"/>
        <v>0</v>
      </c>
      <c r="S132" s="183">
        <f t="shared" si="4"/>
        <v>0</v>
      </c>
      <c r="T132" s="183">
        <f t="shared" si="4"/>
        <v>2700</v>
      </c>
      <c r="U132" s="183">
        <f t="shared" si="4"/>
        <v>0</v>
      </c>
      <c r="V132" s="183">
        <f t="shared" si="4"/>
        <v>0</v>
      </c>
      <c r="W132" s="183">
        <f t="shared" si="4"/>
        <v>2600</v>
      </c>
      <c r="X132" s="183">
        <f t="shared" si="4"/>
        <v>0</v>
      </c>
      <c r="Y132" s="183">
        <f t="shared" si="4"/>
        <v>0</v>
      </c>
      <c r="Z132" s="183">
        <f t="shared" si="4"/>
        <v>3600</v>
      </c>
      <c r="AA132" s="183">
        <f t="shared" si="4"/>
        <v>0</v>
      </c>
      <c r="AB132" s="183">
        <f t="shared" si="4"/>
        <v>0</v>
      </c>
      <c r="AC132" s="183">
        <f t="shared" si="4"/>
        <v>0</v>
      </c>
      <c r="AD132" s="183">
        <f t="shared" si="4"/>
        <v>0</v>
      </c>
      <c r="AE132" s="183">
        <f t="shared" si="4"/>
        <v>3000</v>
      </c>
      <c r="AF132" s="183">
        <f t="shared" si="4"/>
        <v>0</v>
      </c>
      <c r="AG132" s="183">
        <f t="shared" si="4"/>
        <v>0</v>
      </c>
      <c r="AH132" s="183">
        <f t="shared" si="4"/>
        <v>0</v>
      </c>
      <c r="AI132" s="183">
        <f t="shared" si="4"/>
        <v>0</v>
      </c>
      <c r="AJ132" s="183">
        <f t="shared" si="4"/>
        <v>1700</v>
      </c>
      <c r="AK132" s="183">
        <f t="shared" si="4"/>
        <v>0</v>
      </c>
      <c r="AL132" s="183">
        <f t="shared" si="4"/>
        <v>0</v>
      </c>
      <c r="AM132" s="183">
        <f t="shared" si="4"/>
        <v>0</v>
      </c>
      <c r="AN132" s="183">
        <f t="shared" si="4"/>
        <v>0</v>
      </c>
      <c r="AO132" s="183">
        <f t="shared" si="4"/>
        <v>2600</v>
      </c>
      <c r="AP132" s="183">
        <f t="shared" si="4"/>
        <v>0</v>
      </c>
      <c r="AQ132" s="183">
        <f t="shared" si="4"/>
        <v>0</v>
      </c>
      <c r="AR132" s="183">
        <f t="shared" si="4"/>
        <v>0</v>
      </c>
      <c r="AS132" s="183">
        <f t="shared" si="4"/>
        <v>0</v>
      </c>
      <c r="AT132" s="183">
        <f t="shared" si="4"/>
        <v>2100</v>
      </c>
      <c r="AU132" s="183">
        <f t="shared" si="4"/>
        <v>0</v>
      </c>
      <c r="AV132" s="183">
        <f t="shared" si="4"/>
        <v>0</v>
      </c>
      <c r="AW132" s="183">
        <f t="shared" si="4"/>
        <v>0</v>
      </c>
      <c r="AX132" s="183">
        <f t="shared" si="4"/>
        <v>0</v>
      </c>
      <c r="AY132" s="183">
        <f t="shared" si="4"/>
        <v>8108.3179999999966</v>
      </c>
      <c r="AZ132" s="183">
        <f t="shared" si="4"/>
        <v>0</v>
      </c>
      <c r="BA132" s="183">
        <f t="shared" si="4"/>
        <v>0</v>
      </c>
      <c r="BB132" s="503"/>
    </row>
    <row r="133" spans="1:54">
      <c r="A133" s="174"/>
      <c r="B133" s="619"/>
      <c r="C133" s="620"/>
      <c r="D133" s="618"/>
      <c r="E133" s="649"/>
      <c r="F133" s="656"/>
      <c r="G133" s="574"/>
      <c r="H133" s="506"/>
      <c r="I133" s="506"/>
      <c r="J133" s="507"/>
      <c r="K133" s="506"/>
      <c r="L133" s="506"/>
      <c r="M133" s="507"/>
      <c r="N133" s="506"/>
      <c r="O133" s="506"/>
      <c r="P133" s="507"/>
      <c r="Q133" s="506"/>
      <c r="R133" s="506"/>
      <c r="S133" s="507"/>
      <c r="T133" s="506"/>
      <c r="U133" s="604"/>
      <c r="V133" s="507"/>
      <c r="W133" s="506"/>
      <c r="X133" s="506"/>
      <c r="Y133" s="507"/>
      <c r="Z133" s="506"/>
      <c r="AA133" s="504"/>
      <c r="AB133" s="505"/>
      <c r="AC133" s="508"/>
      <c r="AD133" s="505"/>
      <c r="AE133" s="506"/>
      <c r="AF133" s="504"/>
      <c r="AG133" s="505"/>
      <c r="AH133" s="507"/>
      <c r="AI133" s="505"/>
      <c r="AJ133" s="506"/>
      <c r="AK133" s="504"/>
      <c r="AL133" s="505"/>
      <c r="AM133" s="507"/>
      <c r="AN133" s="507"/>
      <c r="AO133" s="506"/>
      <c r="AP133" s="504"/>
      <c r="AQ133" s="505"/>
      <c r="AR133" s="507"/>
      <c r="AS133" s="507"/>
      <c r="AT133" s="506"/>
      <c r="AU133" s="504"/>
      <c r="AV133" s="505"/>
      <c r="AW133" s="507"/>
      <c r="AX133" s="507"/>
      <c r="AY133" s="509"/>
      <c r="AZ133" s="507"/>
      <c r="BA133" s="507"/>
      <c r="BB133" s="501"/>
    </row>
    <row r="134" spans="1:54" ht="22.65" customHeight="1">
      <c r="A134" s="841" t="s">
        <v>276</v>
      </c>
      <c r="B134" s="842"/>
      <c r="C134" s="842"/>
      <c r="D134" s="842"/>
      <c r="E134" s="842"/>
      <c r="F134" s="842"/>
      <c r="G134" s="842"/>
      <c r="H134" s="842"/>
      <c r="I134" s="842"/>
      <c r="J134" s="842"/>
      <c r="K134" s="842"/>
      <c r="L134" s="842"/>
      <c r="M134" s="842"/>
      <c r="N134" s="842"/>
      <c r="O134" s="842"/>
      <c r="P134" s="842"/>
      <c r="Q134" s="842"/>
      <c r="R134" s="842"/>
      <c r="S134" s="842"/>
      <c r="T134" s="842"/>
      <c r="U134" s="842"/>
      <c r="V134" s="842"/>
      <c r="W134" s="842"/>
      <c r="X134" s="842"/>
      <c r="Y134" s="842"/>
      <c r="Z134" s="842"/>
      <c r="AA134" s="842"/>
      <c r="AB134" s="842"/>
      <c r="AC134" s="842"/>
      <c r="AD134" s="842"/>
      <c r="AE134" s="842"/>
      <c r="AF134" s="842"/>
      <c r="AG134" s="842"/>
      <c r="AH134" s="842"/>
      <c r="AI134" s="842"/>
      <c r="AJ134" s="842"/>
      <c r="AK134" s="842"/>
      <c r="AL134" s="842"/>
      <c r="AM134" s="842"/>
      <c r="AN134" s="842"/>
      <c r="AO134" s="842"/>
      <c r="AP134" s="842"/>
      <c r="AQ134" s="842"/>
      <c r="AR134" s="842"/>
      <c r="AS134" s="842"/>
      <c r="AT134" s="842"/>
      <c r="AU134" s="842"/>
      <c r="AV134" s="842"/>
      <c r="AW134" s="842"/>
      <c r="AX134" s="842"/>
      <c r="AY134" s="842"/>
      <c r="AZ134" s="842"/>
      <c r="BA134" s="842"/>
      <c r="BB134" s="843"/>
    </row>
    <row r="135" spans="1:54" ht="18.899999999999999" customHeight="1">
      <c r="A135" s="844" t="s">
        <v>303</v>
      </c>
      <c r="B135" s="845"/>
      <c r="C135" s="846"/>
      <c r="D135" s="167" t="s">
        <v>41</v>
      </c>
      <c r="E135" s="645">
        <f>SUM(E51+E42)</f>
        <v>8700.0600000000013</v>
      </c>
      <c r="F135" s="641">
        <f>SUM(I135+L135+O135+R135+U135+X135+AC135+AH135+AM135+AR135+AW135+AZ135)</f>
        <v>934.37</v>
      </c>
      <c r="G135" s="488">
        <f>SUM(F135/E135)</f>
        <v>0.10739810989809265</v>
      </c>
      <c r="H135" s="385">
        <f>SUM(H51+H35)</f>
        <v>44.7</v>
      </c>
      <c r="I135" s="385">
        <f>SUM(I51+I35)</f>
        <v>44.7</v>
      </c>
      <c r="J135" s="445">
        <f>SUM(I135/H135)</f>
        <v>1</v>
      </c>
      <c r="K135" s="385">
        <f>SUM(K51+K35)</f>
        <v>889.67</v>
      </c>
      <c r="L135" s="385">
        <f>SUM(L51+L42)</f>
        <v>889.67</v>
      </c>
      <c r="M135" s="445">
        <f>SUM(L135/K135)</f>
        <v>1</v>
      </c>
      <c r="N135" s="385">
        <f>SUM(N51+N42)</f>
        <v>3150.33</v>
      </c>
      <c r="O135" s="385">
        <f>SUM(O65+O51)</f>
        <v>0</v>
      </c>
      <c r="P135" s="489">
        <f>SUM(O135/N135)</f>
        <v>0</v>
      </c>
      <c r="Q135" s="385">
        <f>SUM(Q42+Q65)</f>
        <v>0</v>
      </c>
      <c r="R135" s="385">
        <f>SUM(R35+R65)</f>
        <v>0</v>
      </c>
      <c r="S135" s="445" t="e">
        <f>SUM(R135/Q135)</f>
        <v>#DIV/0!</v>
      </c>
      <c r="T135" s="385">
        <f>SUM(T42+T65)</f>
        <v>0</v>
      </c>
      <c r="U135" s="385">
        <f>SUM(U65+U42)</f>
        <v>0</v>
      </c>
      <c r="V135" s="445" t="e">
        <f>SUM(U135/T135)</f>
        <v>#DIV/0!</v>
      </c>
      <c r="W135" s="385">
        <f>SUM(W42+W65)</f>
        <v>0</v>
      </c>
      <c r="X135" s="385">
        <f>SUM(X65+X42)</f>
        <v>0</v>
      </c>
      <c r="Y135" s="445" t="e">
        <f>SUM(X135/W135)</f>
        <v>#DIV/0!</v>
      </c>
      <c r="Z135" s="191">
        <f>SUM(Z65+Z35)</f>
        <v>0</v>
      </c>
      <c r="AA135" s="492"/>
      <c r="AB135" s="493"/>
      <c r="AC135" s="191">
        <f>SUM(AC65+AC35)</f>
        <v>0</v>
      </c>
      <c r="AD135" s="489" t="e">
        <f>SUM(AC135/Z135)</f>
        <v>#DIV/0!</v>
      </c>
      <c r="AE135" s="385">
        <f>SUM(AE42+AE65)</f>
        <v>100</v>
      </c>
      <c r="AF135" s="490"/>
      <c r="AG135" s="491"/>
      <c r="AH135" s="450"/>
      <c r="AI135" s="489">
        <v>1</v>
      </c>
      <c r="AJ135" s="641">
        <f>SUM(AJ65)</f>
        <v>0</v>
      </c>
      <c r="AK135" s="692"/>
      <c r="AL135" s="693"/>
      <c r="AM135" s="672">
        <f>SUM(AM65)</f>
        <v>0</v>
      </c>
      <c r="AN135" s="489" t="e">
        <f>SUM(AM135/AJ135)</f>
        <v>#DIV/0!</v>
      </c>
      <c r="AO135" s="191">
        <f>SUM(AO42+AO65)</f>
        <v>0</v>
      </c>
      <c r="AP135" s="510"/>
      <c r="AQ135" s="493"/>
      <c r="AR135" s="191">
        <f>SUM(AR65)</f>
        <v>0</v>
      </c>
      <c r="AS135" s="445" t="e">
        <f>SUM(AO135/AR135)</f>
        <v>#DIV/0!</v>
      </c>
      <c r="AT135" s="191">
        <f>SUM(AT42+AT65)</f>
        <v>161.5</v>
      </c>
      <c r="AU135" s="511"/>
      <c r="AV135" s="493"/>
      <c r="AW135" s="450">
        <f>SUM(AW65)</f>
        <v>0</v>
      </c>
      <c r="AX135" s="489">
        <f>SUM(AW135/AT135)</f>
        <v>0</v>
      </c>
      <c r="AY135" s="191">
        <f>SUM(AY65)</f>
        <v>0</v>
      </c>
      <c r="AZ135" s="450">
        <f>SUM(AZ65)</f>
        <v>0</v>
      </c>
      <c r="BA135" s="489" t="e">
        <f>SUM(AZ135/AY135)</f>
        <v>#DIV/0!</v>
      </c>
      <c r="BB135" s="822"/>
    </row>
    <row r="136" spans="1:54" ht="31.95" hidden="1" customHeight="1">
      <c r="A136" s="847"/>
      <c r="B136" s="848"/>
      <c r="C136" s="849"/>
      <c r="D136" s="137" t="s">
        <v>37</v>
      </c>
      <c r="E136" s="628">
        <v>0</v>
      </c>
      <c r="F136" s="644"/>
      <c r="G136" s="382"/>
      <c r="H136" s="332"/>
      <c r="I136" s="332"/>
      <c r="J136" s="263"/>
      <c r="K136" s="333">
        <f>SUM(K43)</f>
        <v>0</v>
      </c>
      <c r="L136" s="197"/>
      <c r="M136" s="163"/>
      <c r="N136" s="332"/>
      <c r="O136" s="332"/>
      <c r="P136" s="383"/>
      <c r="Q136" s="333">
        <f>SUM(Q43)</f>
        <v>0</v>
      </c>
      <c r="R136" s="197"/>
      <c r="S136" s="263"/>
      <c r="T136" s="332"/>
      <c r="U136" s="332"/>
      <c r="V136" s="263"/>
      <c r="W136" s="332"/>
      <c r="X136" s="332"/>
      <c r="Y136" s="263"/>
      <c r="Z136" s="248"/>
      <c r="AA136" s="256"/>
      <c r="AB136" s="258"/>
      <c r="AC136" s="248"/>
      <c r="AD136" s="383"/>
      <c r="AE136" s="332"/>
      <c r="AF136" s="260"/>
      <c r="AG136" s="341"/>
      <c r="AH136" s="458"/>
      <c r="AI136" s="383"/>
      <c r="AJ136" s="628">
        <v>0</v>
      </c>
      <c r="AK136" s="675"/>
      <c r="AL136" s="676"/>
      <c r="AM136" s="673"/>
      <c r="AN136" s="383"/>
      <c r="AO136" s="248">
        <v>0</v>
      </c>
      <c r="AP136" s="257"/>
      <c r="AQ136" s="258"/>
      <c r="AR136" s="248"/>
      <c r="AS136" s="263"/>
      <c r="AT136" s="248">
        <v>0</v>
      </c>
      <c r="AU136" s="267"/>
      <c r="AV136" s="258"/>
      <c r="AW136" s="458"/>
      <c r="AX136" s="383"/>
      <c r="AY136" s="248"/>
      <c r="AZ136" s="458"/>
      <c r="BA136" s="383"/>
      <c r="BB136" s="823"/>
    </row>
    <row r="137" spans="1:54" ht="61.5" hidden="1" customHeight="1">
      <c r="A137" s="847"/>
      <c r="B137" s="848"/>
      <c r="C137" s="849"/>
      <c r="D137" s="138" t="s">
        <v>2</v>
      </c>
      <c r="E137" s="632">
        <v>0</v>
      </c>
      <c r="F137" s="644"/>
      <c r="G137" s="399"/>
      <c r="H137" s="342"/>
      <c r="I137" s="342"/>
      <c r="J137" s="263"/>
      <c r="K137" s="333">
        <f>SUM(K44)</f>
        <v>0</v>
      </c>
      <c r="L137" s="198"/>
      <c r="M137" s="163"/>
      <c r="N137" s="342"/>
      <c r="O137" s="342"/>
      <c r="P137" s="400"/>
      <c r="Q137" s="333">
        <f>SUM(Q44)</f>
        <v>0</v>
      </c>
      <c r="R137" s="198"/>
      <c r="S137" s="268"/>
      <c r="T137" s="342"/>
      <c r="U137" s="342"/>
      <c r="V137" s="268"/>
      <c r="W137" s="342"/>
      <c r="X137" s="342"/>
      <c r="Y137" s="268"/>
      <c r="Z137" s="274"/>
      <c r="AA137" s="269"/>
      <c r="AB137" s="271"/>
      <c r="AC137" s="274"/>
      <c r="AD137" s="400"/>
      <c r="AE137" s="342"/>
      <c r="AF137" s="272"/>
      <c r="AG137" s="273"/>
      <c r="AH137" s="462"/>
      <c r="AI137" s="400"/>
      <c r="AJ137" s="632">
        <v>0</v>
      </c>
      <c r="AK137" s="677"/>
      <c r="AL137" s="678"/>
      <c r="AM137" s="674"/>
      <c r="AN137" s="400"/>
      <c r="AO137" s="274">
        <v>0</v>
      </c>
      <c r="AP137" s="270"/>
      <c r="AQ137" s="271"/>
      <c r="AR137" s="274"/>
      <c r="AS137" s="268"/>
      <c r="AT137" s="274">
        <v>0</v>
      </c>
      <c r="AU137" s="433"/>
      <c r="AV137" s="271"/>
      <c r="AW137" s="462"/>
      <c r="AX137" s="400"/>
      <c r="AY137" s="274"/>
      <c r="AZ137" s="462"/>
      <c r="BA137" s="400"/>
      <c r="BB137" s="823"/>
    </row>
    <row r="138" spans="1:54" s="601" customFormat="1" ht="33" customHeight="1">
      <c r="A138" s="847"/>
      <c r="B138" s="848"/>
      <c r="C138" s="849"/>
      <c r="D138" s="165" t="s">
        <v>281</v>
      </c>
      <c r="E138" s="650">
        <f>SUM(E135)</f>
        <v>8700.0600000000013</v>
      </c>
      <c r="F138" s="641">
        <f>SUM(I138+L138+O138+R138+U138+X138+AC138+AH138+AM138+AR138+AW138+AZ138)</f>
        <v>934.37</v>
      </c>
      <c r="G138" s="591">
        <f>SUM(F138/E138)</f>
        <v>0.10739810989809265</v>
      </c>
      <c r="H138" s="592">
        <f>SUM(H135)</f>
        <v>44.7</v>
      </c>
      <c r="I138" s="592">
        <f>SUM(I135)</f>
        <v>44.7</v>
      </c>
      <c r="J138" s="445">
        <f>SUM(I138/H138)</f>
        <v>1</v>
      </c>
      <c r="K138" s="385">
        <f>SUM(K135)</f>
        <v>889.67</v>
      </c>
      <c r="L138" s="592">
        <f>SUM(L135)</f>
        <v>889.67</v>
      </c>
      <c r="M138" s="483">
        <f>SUM(L138/K138)</f>
        <v>1</v>
      </c>
      <c r="N138" s="592">
        <f>SUM(N135)</f>
        <v>3150.33</v>
      </c>
      <c r="O138" s="592">
        <f>SUM(O135)</f>
        <v>0</v>
      </c>
      <c r="P138" s="593">
        <f>SUM(O138/N138)</f>
        <v>0</v>
      </c>
      <c r="Q138" s="385">
        <f>SUM(Q135)</f>
        <v>0</v>
      </c>
      <c r="R138" s="592">
        <f>SUM(R135)</f>
        <v>0</v>
      </c>
      <c r="S138" s="594" t="e">
        <f>SUM(R138/Q138)</f>
        <v>#DIV/0!</v>
      </c>
      <c r="T138" s="592">
        <f>SUM(T135)</f>
        <v>0</v>
      </c>
      <c r="U138" s="592">
        <f>SUM(U135)</f>
        <v>0</v>
      </c>
      <c r="V138" s="594" t="e">
        <f>SUM(U138/T138)</f>
        <v>#DIV/0!</v>
      </c>
      <c r="W138" s="592">
        <f>SUM(W135)</f>
        <v>0</v>
      </c>
      <c r="X138" s="592">
        <f>SUM(X135)</f>
        <v>0</v>
      </c>
      <c r="Y138" s="594" t="e">
        <f>SUM(X138/W138)</f>
        <v>#DIV/0!</v>
      </c>
      <c r="Z138" s="564">
        <f>SUM(Z135)</f>
        <v>0</v>
      </c>
      <c r="AA138" s="595"/>
      <c r="AB138" s="596"/>
      <c r="AC138" s="564">
        <f>SUM(AC135)</f>
        <v>0</v>
      </c>
      <c r="AD138" s="593" t="e">
        <f>SUM(AC138/Z138)</f>
        <v>#DIV/0!</v>
      </c>
      <c r="AE138" s="592">
        <f>SUM(AE135)</f>
        <v>100</v>
      </c>
      <c r="AF138" s="597"/>
      <c r="AG138" s="598"/>
      <c r="AH138" s="599"/>
      <c r="AI138" s="593">
        <v>1</v>
      </c>
      <c r="AJ138" s="650">
        <f>SUM(AJ135)</f>
        <v>0</v>
      </c>
      <c r="AK138" s="699"/>
      <c r="AL138" s="700"/>
      <c r="AM138" s="701">
        <f>SUM(AM135)</f>
        <v>0</v>
      </c>
      <c r="AN138" s="593" t="e">
        <f>SUM(AM138/AJ138)</f>
        <v>#DIV/0!</v>
      </c>
      <c r="AO138" s="564">
        <f>SUM(AO135)</f>
        <v>0</v>
      </c>
      <c r="AP138" s="595"/>
      <c r="AQ138" s="596"/>
      <c r="AR138" s="599">
        <f>SUM(AR135)</f>
        <v>0</v>
      </c>
      <c r="AS138" s="593" t="e">
        <f>SUM(AR138/AO138)</f>
        <v>#DIV/0!</v>
      </c>
      <c r="AT138" s="564">
        <f>SUM(AT135)</f>
        <v>161.5</v>
      </c>
      <c r="AU138" s="595"/>
      <c r="AV138" s="596"/>
      <c r="AW138" s="599">
        <f>SUM(AW135)</f>
        <v>0</v>
      </c>
      <c r="AX138" s="593">
        <f>SUM(AW138/AT138)</f>
        <v>0</v>
      </c>
      <c r="AY138" s="564">
        <f>SUM(AY135:AY137)</f>
        <v>0</v>
      </c>
      <c r="AZ138" s="599">
        <f>SUM(AZ135)</f>
        <v>0</v>
      </c>
      <c r="BA138" s="600" t="e">
        <f>SUM(AZ138/AY138)</f>
        <v>#DIV/0!</v>
      </c>
      <c r="BB138" s="823"/>
    </row>
    <row r="139" spans="1:54" ht="86.25" hidden="1" customHeight="1">
      <c r="A139" s="847"/>
      <c r="B139" s="848"/>
      <c r="C139" s="849"/>
      <c r="D139" s="546" t="s">
        <v>290</v>
      </c>
      <c r="E139" s="630">
        <v>0</v>
      </c>
      <c r="F139" s="630"/>
      <c r="G139" s="295"/>
      <c r="H139" s="297"/>
      <c r="I139" s="297"/>
      <c r="J139" s="263"/>
      <c r="K139" s="297"/>
      <c r="L139" s="297"/>
      <c r="M139" s="163"/>
      <c r="N139" s="297"/>
      <c r="O139" s="297"/>
      <c r="P139" s="306"/>
      <c r="Q139" s="297"/>
      <c r="R139" s="297"/>
      <c r="S139" s="298"/>
      <c r="T139" s="297"/>
      <c r="U139" s="297"/>
      <c r="V139" s="298"/>
      <c r="W139" s="297"/>
      <c r="X139" s="297"/>
      <c r="Y139" s="298"/>
      <c r="Z139" s="297"/>
      <c r="AA139" s="301"/>
      <c r="AB139" s="304"/>
      <c r="AC139" s="419"/>
      <c r="AD139" s="306"/>
      <c r="AE139" s="297"/>
      <c r="AF139" s="301"/>
      <c r="AG139" s="304"/>
      <c r="AH139" s="496"/>
      <c r="AI139" s="306"/>
      <c r="AJ139" s="365">
        <v>0</v>
      </c>
      <c r="AK139" s="301"/>
      <c r="AL139" s="304"/>
      <c r="AM139" s="496"/>
      <c r="AN139" s="306"/>
      <c r="AO139" s="308">
        <v>0</v>
      </c>
      <c r="AP139" s="513"/>
      <c r="AQ139" s="514"/>
      <c r="AR139" s="496"/>
      <c r="AS139" s="307"/>
      <c r="AT139" s="308">
        <v>0</v>
      </c>
      <c r="AU139" s="307"/>
      <c r="AV139" s="514"/>
      <c r="AW139" s="496"/>
      <c r="AX139" s="307"/>
      <c r="AY139" s="308">
        <v>0</v>
      </c>
      <c r="AZ139" s="496"/>
      <c r="BA139" s="306"/>
      <c r="BB139" s="823"/>
    </row>
    <row r="140" spans="1:54" ht="20.25" hidden="1" customHeight="1">
      <c r="A140" s="847"/>
      <c r="B140" s="848"/>
      <c r="C140" s="849"/>
      <c r="D140" s="201" t="s">
        <v>282</v>
      </c>
      <c r="E140" s="630">
        <v>0</v>
      </c>
      <c r="F140" s="630"/>
      <c r="G140" s="295"/>
      <c r="H140" s="297"/>
      <c r="I140" s="297"/>
      <c r="J140" s="263"/>
      <c r="K140" s="297"/>
      <c r="L140" s="297"/>
      <c r="M140" s="163"/>
      <c r="N140" s="297"/>
      <c r="O140" s="297"/>
      <c r="P140" s="306"/>
      <c r="Q140" s="297"/>
      <c r="R140" s="297"/>
      <c r="S140" s="298"/>
      <c r="T140" s="297"/>
      <c r="U140" s="297"/>
      <c r="V140" s="298"/>
      <c r="W140" s="297"/>
      <c r="X140" s="297"/>
      <c r="Y140" s="298"/>
      <c r="Z140" s="297"/>
      <c r="AA140" s="301"/>
      <c r="AB140" s="304"/>
      <c r="AC140" s="419"/>
      <c r="AD140" s="306"/>
      <c r="AE140" s="297"/>
      <c r="AF140" s="301"/>
      <c r="AG140" s="304"/>
      <c r="AH140" s="496"/>
      <c r="AI140" s="306"/>
      <c r="AJ140" s="297">
        <v>0</v>
      </c>
      <c r="AK140" s="301"/>
      <c r="AL140" s="304"/>
      <c r="AM140" s="496"/>
      <c r="AN140" s="306"/>
      <c r="AO140" s="308">
        <v>0</v>
      </c>
      <c r="AP140" s="513"/>
      <c r="AQ140" s="514"/>
      <c r="AR140" s="496"/>
      <c r="AS140" s="307"/>
      <c r="AT140" s="308">
        <v>0</v>
      </c>
      <c r="AU140" s="307"/>
      <c r="AV140" s="514"/>
      <c r="AW140" s="496"/>
      <c r="AX140" s="307"/>
      <c r="AY140" s="308">
        <v>0</v>
      </c>
      <c r="AZ140" s="496"/>
      <c r="BA140" s="306"/>
      <c r="BB140" s="823"/>
    </row>
    <row r="141" spans="1:54" ht="31.95" hidden="1" customHeight="1">
      <c r="A141" s="850"/>
      <c r="B141" s="851"/>
      <c r="C141" s="852"/>
      <c r="D141" s="135" t="s">
        <v>43</v>
      </c>
      <c r="E141" s="628">
        <v>0</v>
      </c>
      <c r="F141" s="628"/>
      <c r="G141" s="382"/>
      <c r="H141" s="197"/>
      <c r="I141" s="197"/>
      <c r="J141" s="263"/>
      <c r="K141" s="197"/>
      <c r="L141" s="197"/>
      <c r="M141" s="163"/>
      <c r="N141" s="197"/>
      <c r="O141" s="197"/>
      <c r="P141" s="383"/>
      <c r="Q141" s="197"/>
      <c r="R141" s="197"/>
      <c r="S141" s="263"/>
      <c r="T141" s="197"/>
      <c r="U141" s="197"/>
      <c r="V141" s="263"/>
      <c r="W141" s="197"/>
      <c r="X141" s="197"/>
      <c r="Y141" s="263"/>
      <c r="Z141" s="197"/>
      <c r="AA141" s="260"/>
      <c r="AB141" s="341"/>
      <c r="AC141" s="398"/>
      <c r="AD141" s="383"/>
      <c r="AE141" s="197"/>
      <c r="AF141" s="260"/>
      <c r="AG141" s="341"/>
      <c r="AH141" s="458"/>
      <c r="AI141" s="383"/>
      <c r="AJ141" s="197">
        <v>0</v>
      </c>
      <c r="AK141" s="260"/>
      <c r="AL141" s="341"/>
      <c r="AM141" s="458"/>
      <c r="AN141" s="383"/>
      <c r="AO141" s="248">
        <v>0</v>
      </c>
      <c r="AP141" s="256"/>
      <c r="AQ141" s="258"/>
      <c r="AR141" s="458"/>
      <c r="AS141" s="267"/>
      <c r="AT141" s="248">
        <v>0</v>
      </c>
      <c r="AU141" s="267"/>
      <c r="AV141" s="258"/>
      <c r="AW141" s="458"/>
      <c r="AX141" s="267"/>
      <c r="AY141" s="248">
        <v>0</v>
      </c>
      <c r="AZ141" s="248"/>
      <c r="BA141" s="383"/>
      <c r="BB141" s="824"/>
    </row>
    <row r="142" spans="1:54" ht="22.65" customHeight="1">
      <c r="A142" s="844" t="s">
        <v>304</v>
      </c>
      <c r="B142" s="845"/>
      <c r="C142" s="846"/>
      <c r="D142" s="168" t="s">
        <v>41</v>
      </c>
      <c r="E142" s="646">
        <f>SUM(E129+E79+E72+E65+E58)</f>
        <v>35941.539999999994</v>
      </c>
      <c r="F142" s="657">
        <f>I142+L142+O142+R142+U142+X142+AC142+AH142+AM142+AR142+AW142+AZ142</f>
        <v>3406.7279999999996</v>
      </c>
      <c r="G142" s="591">
        <f>SUM(F142/E142)</f>
        <v>9.4785254054222501E-2</v>
      </c>
      <c r="H142" s="191">
        <f>H131+H79+H72+H58+H65</f>
        <v>933.27200000000005</v>
      </c>
      <c r="I142" s="191">
        <f>I131+I79+I72+I58+I65</f>
        <v>933.27</v>
      </c>
      <c r="J142" s="445">
        <f>SUM(I142/H142)</f>
        <v>0.99999785700203148</v>
      </c>
      <c r="K142" s="191">
        <f t="shared" ref="K142:BA142" si="5">K131+K79+K72+K58+K65</f>
        <v>2473.4579999999996</v>
      </c>
      <c r="L142" s="191">
        <f t="shared" si="5"/>
        <v>2473.4579999999996</v>
      </c>
      <c r="M142" s="191">
        <f t="shared" si="5"/>
        <v>2</v>
      </c>
      <c r="N142" s="191">
        <f t="shared" si="5"/>
        <v>1835.742</v>
      </c>
      <c r="O142" s="191">
        <f t="shared" si="5"/>
        <v>0</v>
      </c>
      <c r="P142" s="191">
        <f t="shared" si="5"/>
        <v>0</v>
      </c>
      <c r="Q142" s="191">
        <f t="shared" si="5"/>
        <v>3100</v>
      </c>
      <c r="R142" s="191">
        <f t="shared" si="5"/>
        <v>0</v>
      </c>
      <c r="S142" s="191">
        <f t="shared" si="5"/>
        <v>0</v>
      </c>
      <c r="T142" s="191">
        <f t="shared" si="5"/>
        <v>2722</v>
      </c>
      <c r="U142" s="191">
        <f t="shared" si="5"/>
        <v>0</v>
      </c>
      <c r="V142" s="191">
        <f t="shared" si="5"/>
        <v>0</v>
      </c>
      <c r="W142" s="191">
        <f t="shared" si="5"/>
        <v>2720</v>
      </c>
      <c r="X142" s="191">
        <f t="shared" si="5"/>
        <v>0</v>
      </c>
      <c r="Y142" s="191">
        <f t="shared" si="5"/>
        <v>0</v>
      </c>
      <c r="Z142" s="191">
        <f t="shared" si="5"/>
        <v>3600</v>
      </c>
      <c r="AA142" s="191">
        <f t="shared" si="5"/>
        <v>0</v>
      </c>
      <c r="AB142" s="191">
        <f t="shared" si="5"/>
        <v>0</v>
      </c>
      <c r="AC142" s="191">
        <f t="shared" si="5"/>
        <v>0</v>
      </c>
      <c r="AD142" s="191">
        <f t="shared" si="5"/>
        <v>0</v>
      </c>
      <c r="AE142" s="191">
        <f t="shared" si="5"/>
        <v>3283</v>
      </c>
      <c r="AF142" s="191">
        <f t="shared" si="5"/>
        <v>0</v>
      </c>
      <c r="AG142" s="191">
        <f t="shared" si="5"/>
        <v>0</v>
      </c>
      <c r="AH142" s="191">
        <f t="shared" si="5"/>
        <v>0</v>
      </c>
      <c r="AI142" s="191">
        <f t="shared" si="5"/>
        <v>0</v>
      </c>
      <c r="AJ142" s="191">
        <f t="shared" si="5"/>
        <v>1700</v>
      </c>
      <c r="AK142" s="191">
        <f t="shared" si="5"/>
        <v>0</v>
      </c>
      <c r="AL142" s="191">
        <f t="shared" si="5"/>
        <v>0</v>
      </c>
      <c r="AM142" s="191">
        <f t="shared" si="5"/>
        <v>0</v>
      </c>
      <c r="AN142" s="191">
        <f t="shared" si="5"/>
        <v>0</v>
      </c>
      <c r="AO142" s="191">
        <f t="shared" si="5"/>
        <v>2843.5</v>
      </c>
      <c r="AP142" s="191">
        <f t="shared" si="5"/>
        <v>0</v>
      </c>
      <c r="AQ142" s="191">
        <f t="shared" si="5"/>
        <v>0</v>
      </c>
      <c r="AR142" s="191">
        <f t="shared" si="5"/>
        <v>0</v>
      </c>
      <c r="AS142" s="191">
        <f t="shared" si="5"/>
        <v>0</v>
      </c>
      <c r="AT142" s="191">
        <f t="shared" si="5"/>
        <v>2438.5</v>
      </c>
      <c r="AU142" s="191">
        <f t="shared" si="5"/>
        <v>0</v>
      </c>
      <c r="AV142" s="191">
        <f t="shared" si="5"/>
        <v>0</v>
      </c>
      <c r="AW142" s="191">
        <f t="shared" si="5"/>
        <v>0</v>
      </c>
      <c r="AX142" s="191">
        <f t="shared" si="5"/>
        <v>0</v>
      </c>
      <c r="AY142" s="191">
        <f t="shared" si="5"/>
        <v>8108.3179999999966</v>
      </c>
      <c r="AZ142" s="191">
        <f t="shared" si="5"/>
        <v>0</v>
      </c>
      <c r="BA142" s="191">
        <f t="shared" si="5"/>
        <v>0</v>
      </c>
      <c r="BB142" s="515"/>
    </row>
    <row r="143" spans="1:54" ht="31.95" hidden="1" customHeight="1">
      <c r="A143" s="847"/>
      <c r="B143" s="848"/>
      <c r="C143" s="849"/>
      <c r="D143" s="135" t="s">
        <v>37</v>
      </c>
      <c r="E143" s="635">
        <v>0</v>
      </c>
      <c r="F143" s="635"/>
      <c r="G143" s="192"/>
      <c r="H143" s="197"/>
      <c r="I143" s="332"/>
      <c r="J143" s="336"/>
      <c r="K143" s="197"/>
      <c r="L143" s="332"/>
      <c r="M143" s="263"/>
      <c r="N143" s="197"/>
      <c r="O143" s="332"/>
      <c r="P143" s="263"/>
      <c r="Q143" s="248"/>
      <c r="R143" s="332"/>
      <c r="S143" s="263"/>
      <c r="T143" s="197"/>
      <c r="U143" s="549"/>
      <c r="V143" s="263"/>
      <c r="W143" s="610"/>
      <c r="X143" s="197"/>
      <c r="Y143" s="263"/>
      <c r="Z143" s="197"/>
      <c r="AA143" s="197"/>
      <c r="AB143" s="197"/>
      <c r="AC143" s="398"/>
      <c r="AD143" s="336"/>
      <c r="AE143" s="197"/>
      <c r="AF143" s="197"/>
      <c r="AG143" s="197"/>
      <c r="AH143" s="192"/>
      <c r="AI143" s="336"/>
      <c r="AJ143" s="197"/>
      <c r="AK143" s="197"/>
      <c r="AL143" s="197"/>
      <c r="AM143" s="197"/>
      <c r="AN143" s="336"/>
      <c r="AO143" s="192"/>
      <c r="AP143" s="248"/>
      <c r="AQ143" s="248"/>
      <c r="AR143" s="192"/>
      <c r="AS143" s="263"/>
      <c r="AT143" s="192">
        <v>0</v>
      </c>
      <c r="AU143" s="458"/>
      <c r="AV143" s="248"/>
      <c r="AW143" s="248"/>
      <c r="AX143" s="248"/>
      <c r="AY143" s="192"/>
      <c r="AZ143" s="248"/>
      <c r="BA143" s="310"/>
      <c r="BB143" s="516"/>
    </row>
    <row r="144" spans="1:54" ht="54" hidden="1" customHeight="1">
      <c r="A144" s="847"/>
      <c r="B144" s="848"/>
      <c r="C144" s="849"/>
      <c r="D144" s="617" t="s">
        <v>2</v>
      </c>
      <c r="E144" s="635">
        <v>0</v>
      </c>
      <c r="F144" s="635"/>
      <c r="G144" s="329"/>
      <c r="H144" s="197"/>
      <c r="I144" s="332"/>
      <c r="J144" s="336"/>
      <c r="K144" s="197"/>
      <c r="L144" s="332"/>
      <c r="M144" s="263"/>
      <c r="N144" s="197"/>
      <c r="O144" s="332"/>
      <c r="P144" s="263"/>
      <c r="Q144" s="248"/>
      <c r="R144" s="332"/>
      <c r="S144" s="263"/>
      <c r="T144" s="197"/>
      <c r="U144" s="549"/>
      <c r="V144" s="263"/>
      <c r="W144" s="610"/>
      <c r="X144" s="197"/>
      <c r="Y144" s="263"/>
      <c r="Z144" s="197"/>
      <c r="AA144" s="266"/>
      <c r="AB144" s="266"/>
      <c r="AC144" s="500"/>
      <c r="AD144" s="383"/>
      <c r="AE144" s="197"/>
      <c r="AF144" s="266"/>
      <c r="AG144" s="266"/>
      <c r="AH144" s="192"/>
      <c r="AI144" s="383"/>
      <c r="AJ144" s="197"/>
      <c r="AK144" s="266"/>
      <c r="AL144" s="266"/>
      <c r="AM144" s="310"/>
      <c r="AN144" s="383"/>
      <c r="AO144" s="192"/>
      <c r="AP144" s="267"/>
      <c r="AQ144" s="267"/>
      <c r="AR144" s="192"/>
      <c r="AS144" s="263"/>
      <c r="AT144" s="192">
        <v>0</v>
      </c>
      <c r="AU144" s="267"/>
      <c r="AV144" s="267"/>
      <c r="AW144" s="458"/>
      <c r="AX144" s="248"/>
      <c r="AY144" s="192"/>
      <c r="AZ144" s="248"/>
      <c r="BA144" s="383"/>
      <c r="BB144" s="516"/>
    </row>
    <row r="145" spans="1:54" s="418" customFormat="1" ht="32.25" customHeight="1">
      <c r="A145" s="847"/>
      <c r="B145" s="848"/>
      <c r="C145" s="849"/>
      <c r="D145" s="185" t="s">
        <v>281</v>
      </c>
      <c r="E145" s="642">
        <f>E142</f>
        <v>35941.539999999994</v>
      </c>
      <c r="F145" s="642">
        <f>F142</f>
        <v>3406.7279999999996</v>
      </c>
      <c r="G145" s="463">
        <f>SUM(F145/E145)</f>
        <v>9.4785254054222501E-2</v>
      </c>
      <c r="H145" s="389">
        <f>H142</f>
        <v>933.27200000000005</v>
      </c>
      <c r="I145" s="389">
        <f t="shared" ref="I145:BA145" si="6">I142</f>
        <v>933.27</v>
      </c>
      <c r="J145" s="388">
        <f t="shared" si="6"/>
        <v>0.99999785700203148</v>
      </c>
      <c r="K145" s="389">
        <f t="shared" si="6"/>
        <v>2473.4579999999996</v>
      </c>
      <c r="L145" s="389">
        <f t="shared" si="6"/>
        <v>2473.4579999999996</v>
      </c>
      <c r="M145" s="389">
        <f t="shared" si="6"/>
        <v>2</v>
      </c>
      <c r="N145" s="389">
        <f t="shared" si="6"/>
        <v>1835.742</v>
      </c>
      <c r="O145" s="389">
        <f t="shared" si="6"/>
        <v>0</v>
      </c>
      <c r="P145" s="389">
        <f t="shared" si="6"/>
        <v>0</v>
      </c>
      <c r="Q145" s="389">
        <f t="shared" si="6"/>
        <v>3100</v>
      </c>
      <c r="R145" s="389">
        <f t="shared" si="6"/>
        <v>0</v>
      </c>
      <c r="S145" s="389">
        <f t="shared" si="6"/>
        <v>0</v>
      </c>
      <c r="T145" s="389">
        <f t="shared" si="6"/>
        <v>2722</v>
      </c>
      <c r="U145" s="389">
        <f t="shared" si="6"/>
        <v>0</v>
      </c>
      <c r="V145" s="389">
        <f t="shared" si="6"/>
        <v>0</v>
      </c>
      <c r="W145" s="389">
        <f t="shared" si="6"/>
        <v>2720</v>
      </c>
      <c r="X145" s="389">
        <f t="shared" si="6"/>
        <v>0</v>
      </c>
      <c r="Y145" s="389">
        <f t="shared" si="6"/>
        <v>0</v>
      </c>
      <c r="Z145" s="389">
        <f t="shared" si="6"/>
        <v>3600</v>
      </c>
      <c r="AA145" s="389">
        <f t="shared" si="6"/>
        <v>0</v>
      </c>
      <c r="AB145" s="389">
        <f t="shared" si="6"/>
        <v>0</v>
      </c>
      <c r="AC145" s="389">
        <f t="shared" si="6"/>
        <v>0</v>
      </c>
      <c r="AD145" s="389">
        <f t="shared" si="6"/>
        <v>0</v>
      </c>
      <c r="AE145" s="389">
        <f t="shared" si="6"/>
        <v>3283</v>
      </c>
      <c r="AF145" s="389">
        <f t="shared" si="6"/>
        <v>0</v>
      </c>
      <c r="AG145" s="389">
        <f t="shared" si="6"/>
        <v>0</v>
      </c>
      <c r="AH145" s="389">
        <f t="shared" si="6"/>
        <v>0</v>
      </c>
      <c r="AI145" s="389">
        <f t="shared" si="6"/>
        <v>0</v>
      </c>
      <c r="AJ145" s="389">
        <f t="shared" si="6"/>
        <v>1700</v>
      </c>
      <c r="AK145" s="389">
        <f t="shared" si="6"/>
        <v>0</v>
      </c>
      <c r="AL145" s="389">
        <f t="shared" si="6"/>
        <v>0</v>
      </c>
      <c r="AM145" s="389">
        <f t="shared" si="6"/>
        <v>0</v>
      </c>
      <c r="AN145" s="389">
        <f t="shared" si="6"/>
        <v>0</v>
      </c>
      <c r="AO145" s="389">
        <f t="shared" si="6"/>
        <v>2843.5</v>
      </c>
      <c r="AP145" s="389">
        <f t="shared" si="6"/>
        <v>0</v>
      </c>
      <c r="AQ145" s="389">
        <f t="shared" si="6"/>
        <v>0</v>
      </c>
      <c r="AR145" s="389">
        <f t="shared" si="6"/>
        <v>0</v>
      </c>
      <c r="AS145" s="389">
        <f t="shared" si="6"/>
        <v>0</v>
      </c>
      <c r="AT145" s="389">
        <f t="shared" si="6"/>
        <v>2438.5</v>
      </c>
      <c r="AU145" s="389">
        <f t="shared" si="6"/>
        <v>0</v>
      </c>
      <c r="AV145" s="389">
        <f t="shared" si="6"/>
        <v>0</v>
      </c>
      <c r="AW145" s="389">
        <f t="shared" si="6"/>
        <v>0</v>
      </c>
      <c r="AX145" s="389">
        <f t="shared" si="6"/>
        <v>0</v>
      </c>
      <c r="AY145" s="389">
        <f t="shared" si="6"/>
        <v>8108.3179999999966</v>
      </c>
      <c r="AZ145" s="389">
        <f t="shared" si="6"/>
        <v>0</v>
      </c>
      <c r="BA145" s="389">
        <f t="shared" si="6"/>
        <v>0</v>
      </c>
      <c r="BB145" s="517"/>
    </row>
    <row r="146" spans="1:54" ht="87.9" hidden="1" customHeight="1">
      <c r="A146" s="847"/>
      <c r="B146" s="848"/>
      <c r="C146" s="849"/>
      <c r="D146" s="546" t="s">
        <v>290</v>
      </c>
      <c r="E146" s="630">
        <v>0</v>
      </c>
      <c r="F146" s="630"/>
      <c r="G146" s="295"/>
      <c r="H146" s="297"/>
      <c r="I146" s="297"/>
      <c r="J146" s="420"/>
      <c r="K146" s="297"/>
      <c r="L146" s="297"/>
      <c r="M146" s="298"/>
      <c r="N146" s="297"/>
      <c r="O146" s="297"/>
      <c r="P146" s="298"/>
      <c r="Q146" s="297"/>
      <c r="R146" s="297"/>
      <c r="S146" s="298"/>
      <c r="T146" s="297"/>
      <c r="U146" s="299"/>
      <c r="V146" s="298"/>
      <c r="W146" s="297"/>
      <c r="X146" s="297"/>
      <c r="Y146" s="298"/>
      <c r="Z146" s="297"/>
      <c r="AA146" s="301"/>
      <c r="AB146" s="304"/>
      <c r="AC146" s="499"/>
      <c r="AD146" s="306"/>
      <c r="AE146" s="297"/>
      <c r="AF146" s="301"/>
      <c r="AG146" s="304"/>
      <c r="AH146" s="420"/>
      <c r="AI146" s="306"/>
      <c r="AJ146" s="297"/>
      <c r="AK146" s="301"/>
      <c r="AL146" s="304"/>
      <c r="AM146" s="496"/>
      <c r="AN146" s="306"/>
      <c r="AO146" s="308"/>
      <c r="AP146" s="513"/>
      <c r="AQ146" s="514"/>
      <c r="AR146" s="496"/>
      <c r="AS146" s="308"/>
      <c r="AT146" s="308"/>
      <c r="AU146" s="307"/>
      <c r="AV146" s="307"/>
      <c r="AW146" s="496"/>
      <c r="AX146" s="308"/>
      <c r="AY146" s="308"/>
      <c r="AZ146" s="496"/>
      <c r="BA146" s="306"/>
      <c r="BB146" s="516"/>
    </row>
    <row r="147" spans="1:54" ht="20.25" hidden="1" customHeight="1">
      <c r="A147" s="847"/>
      <c r="B147" s="848"/>
      <c r="C147" s="849"/>
      <c r="D147" s="616" t="s">
        <v>282</v>
      </c>
      <c r="E147" s="630">
        <v>0</v>
      </c>
      <c r="F147" s="630"/>
      <c r="G147" s="295"/>
      <c r="H147" s="297"/>
      <c r="I147" s="297"/>
      <c r="J147" s="420"/>
      <c r="K147" s="297"/>
      <c r="L147" s="297"/>
      <c r="M147" s="298"/>
      <c r="N147" s="297"/>
      <c r="O147" s="297"/>
      <c r="P147" s="298"/>
      <c r="Q147" s="297"/>
      <c r="R147" s="297"/>
      <c r="S147" s="298"/>
      <c r="T147" s="297"/>
      <c r="U147" s="299"/>
      <c r="V147" s="298"/>
      <c r="W147" s="297"/>
      <c r="X147" s="297"/>
      <c r="Y147" s="298"/>
      <c r="Z147" s="297"/>
      <c r="AA147" s="301"/>
      <c r="AB147" s="304"/>
      <c r="AC147" s="499"/>
      <c r="AD147" s="306"/>
      <c r="AE147" s="297"/>
      <c r="AF147" s="301"/>
      <c r="AG147" s="304"/>
      <c r="AH147" s="420"/>
      <c r="AI147" s="306"/>
      <c r="AJ147" s="297"/>
      <c r="AK147" s="301"/>
      <c r="AL147" s="304"/>
      <c r="AM147" s="496"/>
      <c r="AN147" s="306"/>
      <c r="AO147" s="308"/>
      <c r="AP147" s="513"/>
      <c r="AQ147" s="514"/>
      <c r="AR147" s="496"/>
      <c r="AS147" s="308"/>
      <c r="AT147" s="308"/>
      <c r="AU147" s="307"/>
      <c r="AV147" s="307"/>
      <c r="AW147" s="496"/>
      <c r="AX147" s="308"/>
      <c r="AY147" s="308"/>
      <c r="AZ147" s="496"/>
      <c r="BA147" s="306"/>
      <c r="BB147" s="516"/>
    </row>
    <row r="148" spans="1:54" ht="31.95" hidden="1" customHeight="1">
      <c r="A148" s="850"/>
      <c r="B148" s="851"/>
      <c r="C148" s="852"/>
      <c r="D148" s="135" t="s">
        <v>43</v>
      </c>
      <c r="E148" s="628">
        <v>0</v>
      </c>
      <c r="F148" s="628"/>
      <c r="G148" s="263"/>
      <c r="H148" s="197"/>
      <c r="I148" s="197"/>
      <c r="J148" s="336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262"/>
      <c r="AB148" s="334"/>
      <c r="AC148" s="500"/>
      <c r="AD148" s="383"/>
      <c r="AE148" s="197"/>
      <c r="AF148" s="262"/>
      <c r="AG148" s="334"/>
      <c r="AH148" s="336"/>
      <c r="AI148" s="383"/>
      <c r="AJ148" s="197"/>
      <c r="AK148" s="262"/>
      <c r="AL148" s="334"/>
      <c r="AM148" s="458"/>
      <c r="AN148" s="383"/>
      <c r="AO148" s="248"/>
      <c r="AP148" s="257"/>
      <c r="AQ148" s="257"/>
      <c r="AR148" s="458"/>
      <c r="AS148" s="248"/>
      <c r="AT148" s="248"/>
      <c r="AU148" s="267"/>
      <c r="AV148" s="267"/>
      <c r="AW148" s="458"/>
      <c r="AX148" s="248"/>
      <c r="AY148" s="248"/>
      <c r="AZ148" s="248"/>
      <c r="BA148" s="383"/>
      <c r="BB148" s="518"/>
    </row>
    <row r="149" spans="1:54" ht="88.5" hidden="1" customHeight="1">
      <c r="A149" s="834"/>
      <c r="B149" s="834"/>
      <c r="C149" s="834"/>
      <c r="D149" s="201" t="s">
        <v>290</v>
      </c>
      <c r="E149" s="630"/>
      <c r="F149" s="630"/>
      <c r="G149" s="295"/>
      <c r="H149" s="297"/>
      <c r="I149" s="297"/>
      <c r="J149" s="420"/>
      <c r="K149" s="297"/>
      <c r="L149" s="297"/>
      <c r="M149" s="298"/>
      <c r="N149" s="297"/>
      <c r="O149" s="297"/>
      <c r="P149" s="298"/>
      <c r="Q149" s="297"/>
      <c r="R149" s="297"/>
      <c r="S149" s="298"/>
      <c r="T149" s="297"/>
      <c r="U149" s="299"/>
      <c r="V149" s="298"/>
      <c r="W149" s="297"/>
      <c r="X149" s="297"/>
      <c r="Y149" s="298"/>
      <c r="Z149" s="297"/>
      <c r="AA149" s="301"/>
      <c r="AB149" s="304"/>
      <c r="AC149" s="499"/>
      <c r="AD149" s="306"/>
      <c r="AE149" s="297"/>
      <c r="AF149" s="301"/>
      <c r="AG149" s="304"/>
      <c r="AH149" s="496"/>
      <c r="AI149" s="306"/>
      <c r="AJ149" s="297"/>
      <c r="AK149" s="301"/>
      <c r="AL149" s="304"/>
      <c r="AM149" s="496"/>
      <c r="AN149" s="306"/>
      <c r="AO149" s="297"/>
      <c r="AP149" s="301"/>
      <c r="AQ149" s="304"/>
      <c r="AR149" s="420"/>
      <c r="AS149" s="298"/>
      <c r="AT149" s="365"/>
      <c r="AU149" s="299"/>
      <c r="AV149" s="306"/>
      <c r="AW149" s="496"/>
      <c r="AX149" s="298"/>
      <c r="AY149" s="308"/>
      <c r="AZ149" s="420"/>
      <c r="BA149" s="306"/>
      <c r="BB149" s="820"/>
    </row>
    <row r="150" spans="1:54" ht="24.75" hidden="1" customHeight="1">
      <c r="A150" s="834"/>
      <c r="B150" s="834"/>
      <c r="C150" s="834"/>
      <c r="D150" s="201" t="s">
        <v>282</v>
      </c>
      <c r="E150" s="630"/>
      <c r="F150" s="630"/>
      <c r="G150" s="295"/>
      <c r="H150" s="297"/>
      <c r="I150" s="297"/>
      <c r="J150" s="420"/>
      <c r="K150" s="297"/>
      <c r="L150" s="297"/>
      <c r="M150" s="298"/>
      <c r="N150" s="297"/>
      <c r="O150" s="297"/>
      <c r="P150" s="298"/>
      <c r="Q150" s="297"/>
      <c r="R150" s="297"/>
      <c r="S150" s="298"/>
      <c r="T150" s="297"/>
      <c r="U150" s="299"/>
      <c r="V150" s="298"/>
      <c r="W150" s="297"/>
      <c r="X150" s="297"/>
      <c r="Y150" s="298"/>
      <c r="Z150" s="297"/>
      <c r="AA150" s="301"/>
      <c r="AB150" s="304"/>
      <c r="AC150" s="499"/>
      <c r="AD150" s="306"/>
      <c r="AE150" s="297"/>
      <c r="AF150" s="301"/>
      <c r="AG150" s="304"/>
      <c r="AH150" s="496"/>
      <c r="AI150" s="306"/>
      <c r="AJ150" s="297"/>
      <c r="AK150" s="301"/>
      <c r="AL150" s="304"/>
      <c r="AM150" s="496"/>
      <c r="AN150" s="306"/>
      <c r="AO150" s="297"/>
      <c r="AP150" s="301"/>
      <c r="AQ150" s="304"/>
      <c r="AR150" s="420"/>
      <c r="AS150" s="298"/>
      <c r="AT150" s="365"/>
      <c r="AU150" s="299"/>
      <c r="AV150" s="306"/>
      <c r="AW150" s="496"/>
      <c r="AX150" s="298"/>
      <c r="AY150" s="308"/>
      <c r="AZ150" s="420"/>
      <c r="BA150" s="306"/>
      <c r="BB150" s="820"/>
    </row>
    <row r="151" spans="1:54" ht="31.8" hidden="1" thickBot="1">
      <c r="A151" s="834"/>
      <c r="B151" s="834"/>
      <c r="C151" s="834"/>
      <c r="D151" s="135" t="s">
        <v>43</v>
      </c>
      <c r="E151" s="628"/>
      <c r="F151" s="628"/>
      <c r="G151" s="263"/>
      <c r="H151" s="197"/>
      <c r="I151" s="197"/>
      <c r="J151" s="336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262"/>
      <c r="AB151" s="334"/>
      <c r="AC151" s="519"/>
      <c r="AD151" s="383"/>
      <c r="AE151" s="197"/>
      <c r="AF151" s="262"/>
      <c r="AG151" s="334"/>
      <c r="AH151" s="520"/>
      <c r="AI151" s="383"/>
      <c r="AJ151" s="197"/>
      <c r="AK151" s="262"/>
      <c r="AL151" s="334"/>
      <c r="AM151" s="520"/>
      <c r="AN151" s="383"/>
      <c r="AO151" s="197"/>
      <c r="AP151" s="262"/>
      <c r="AQ151" s="334"/>
      <c r="AR151" s="521"/>
      <c r="AS151" s="522"/>
      <c r="AT151" s="523"/>
      <c r="AU151" s="266"/>
      <c r="AV151" s="383"/>
      <c r="AW151" s="520"/>
      <c r="AX151" s="522"/>
      <c r="AY151" s="524"/>
      <c r="AZ151" s="525"/>
      <c r="BA151" s="383"/>
      <c r="BB151" s="853"/>
    </row>
    <row r="152" spans="1:54" ht="21" customHeight="1">
      <c r="A152" s="834" t="s">
        <v>357</v>
      </c>
      <c r="B152" s="834"/>
      <c r="C152" s="834"/>
      <c r="D152" s="167" t="s">
        <v>41</v>
      </c>
      <c r="E152" s="641">
        <f>SUM(E86+E93+E100+E107+E114)</f>
        <v>5563.183</v>
      </c>
      <c r="F152" s="641">
        <f>SUM(I152+L152+O152+R152+U152+X152+AC152+AH152+AM152+AR152+AW152+AZ152)</f>
        <v>0</v>
      </c>
      <c r="G152" s="444">
        <f>SUM(F152/E152)</f>
        <v>0</v>
      </c>
      <c r="H152" s="454"/>
      <c r="I152" s="454"/>
      <c r="J152" s="454"/>
      <c r="K152" s="195">
        <v>0</v>
      </c>
      <c r="L152" s="195">
        <v>0</v>
      </c>
      <c r="M152" s="445"/>
      <c r="N152" s="385"/>
      <c r="O152" s="385"/>
      <c r="P152" s="445" t="e">
        <f>SUM(O152/N152)</f>
        <v>#DIV/0!</v>
      </c>
      <c r="Q152" s="195"/>
      <c r="R152" s="195"/>
      <c r="S152" s="445" t="e">
        <f>SUM(R152/Q152)</f>
        <v>#DIV/0!</v>
      </c>
      <c r="T152" s="195"/>
      <c r="U152" s="195"/>
      <c r="V152" s="445"/>
      <c r="W152" s="195"/>
      <c r="X152" s="195"/>
      <c r="Y152" s="445"/>
      <c r="Z152" s="385">
        <f>SUM(Z107+Z100+Z93+Z86+Z79+Z72+Z65+Z58+Z23)</f>
        <v>0</v>
      </c>
      <c r="AA152" s="446"/>
      <c r="AB152" s="447"/>
      <c r="AC152" s="615">
        <f>SUM(AC107+AC100+AC93+AC86+AC79+AC68+AC58+AC23)</f>
        <v>0</v>
      </c>
      <c r="AD152" s="449" t="e">
        <f>SUM(AC152/Z152)</f>
        <v>#DIV/0!</v>
      </c>
      <c r="AE152" s="450"/>
      <c r="AF152" s="451"/>
      <c r="AG152" s="452"/>
      <c r="AH152" s="453"/>
      <c r="AI152" s="445" t="e">
        <f>SUM(AH152/AE152)</f>
        <v>#DIV/0!</v>
      </c>
      <c r="AJ152" s="450">
        <f>SUM(AJ79)</f>
        <v>0</v>
      </c>
      <c r="AK152" s="451"/>
      <c r="AL152" s="452"/>
      <c r="AM152" s="453">
        <f>SUM(AM79)</f>
        <v>0</v>
      </c>
      <c r="AN152" s="445" t="e">
        <f>SUM(AM152/AJ152)</f>
        <v>#DIV/0!</v>
      </c>
      <c r="AO152" s="476">
        <v>0</v>
      </c>
      <c r="AP152" s="446"/>
      <c r="AQ152" s="447"/>
      <c r="AR152" s="453">
        <f>SUM(AR25+AR32+AR34)</f>
        <v>0</v>
      </c>
      <c r="AS152" s="445"/>
      <c r="AT152" s="719">
        <f>SUM(AT93)</f>
        <v>0</v>
      </c>
      <c r="AU152" s="720"/>
      <c r="AV152" s="721"/>
      <c r="AW152" s="719">
        <f>SUM(AW93)</f>
        <v>0</v>
      </c>
      <c r="AX152" s="445" t="e">
        <f>SUM(AW152/AT152)</f>
        <v>#DIV/0!</v>
      </c>
      <c r="AY152" s="453">
        <v>0</v>
      </c>
      <c r="AZ152" s="191">
        <f>SUM(AZ34+AZ32+AZ25)</f>
        <v>0</v>
      </c>
      <c r="BA152" s="445" t="e">
        <f>SUM(AZ152/AY152)</f>
        <v>#DIV/0!</v>
      </c>
      <c r="BB152" s="205"/>
    </row>
    <row r="153" spans="1:54" ht="35.25" hidden="1" customHeight="1">
      <c r="A153" s="834"/>
      <c r="B153" s="834"/>
      <c r="C153" s="834"/>
      <c r="D153" s="137" t="s">
        <v>37</v>
      </c>
      <c r="E153" s="632"/>
      <c r="F153" s="641"/>
      <c r="G153" s="444" t="e">
        <f>SUM(F153/E153)</f>
        <v>#DIV/0!</v>
      </c>
      <c r="H153" s="331"/>
      <c r="I153" s="331"/>
      <c r="J153" s="331"/>
      <c r="K153" s="197"/>
      <c r="L153" s="197"/>
      <c r="M153" s="263"/>
      <c r="N153" s="385" t="e">
        <f>SUM(N24+#REF!)</f>
        <v>#REF!</v>
      </c>
      <c r="O153" s="332"/>
      <c r="P153" s="263"/>
      <c r="Q153" s="197"/>
      <c r="R153" s="197"/>
      <c r="S153" s="263"/>
      <c r="T153" s="197"/>
      <c r="U153" s="197"/>
      <c r="V153" s="263"/>
      <c r="W153" s="197"/>
      <c r="X153" s="197"/>
      <c r="Y153" s="263"/>
      <c r="Z153" s="332"/>
      <c r="AA153" s="260"/>
      <c r="AB153" s="334"/>
      <c r="AC153" s="457"/>
      <c r="AD153" s="336"/>
      <c r="AE153" s="450">
        <f>SUM(AE26)</f>
        <v>0</v>
      </c>
      <c r="AF153" s="256"/>
      <c r="AG153" s="257"/>
      <c r="AH153" s="339"/>
      <c r="AI153" s="263"/>
      <c r="AJ153" s="450">
        <f>SUM(AJ26)</f>
        <v>0</v>
      </c>
      <c r="AK153" s="256"/>
      <c r="AL153" s="257"/>
      <c r="AM153" s="339"/>
      <c r="AN153" s="263"/>
      <c r="AO153" s="476">
        <f>SUM(AO26)</f>
        <v>0</v>
      </c>
      <c r="AP153" s="260"/>
      <c r="AQ153" s="334"/>
      <c r="AR153" s="453">
        <f>SUM(AR26+AR33+AR35)</f>
        <v>0</v>
      </c>
      <c r="AS153" s="263"/>
      <c r="AT153" s="719"/>
      <c r="AU153" s="723"/>
      <c r="AV153" s="676"/>
      <c r="AW153" s="722"/>
      <c r="AX153" s="263"/>
      <c r="AY153" s="339"/>
      <c r="AZ153" s="248"/>
      <c r="BA153" s="263"/>
      <c r="BB153" s="205"/>
    </row>
    <row r="154" spans="1:54" ht="63.15" hidden="1" customHeight="1">
      <c r="A154" s="834"/>
      <c r="B154" s="834"/>
      <c r="C154" s="834"/>
      <c r="D154" s="194" t="s">
        <v>2</v>
      </c>
      <c r="E154" s="632"/>
      <c r="F154" s="641"/>
      <c r="G154" s="444" t="e">
        <f>SUM(F154/E154)</f>
        <v>#DIV/0!</v>
      </c>
      <c r="H154" s="331"/>
      <c r="I154" s="331"/>
      <c r="J154" s="331"/>
      <c r="K154" s="198"/>
      <c r="L154" s="198"/>
      <c r="M154" s="268"/>
      <c r="N154" s="385" t="e">
        <f>SUM(N25+#REF!)</f>
        <v>#REF!</v>
      </c>
      <c r="O154" s="342"/>
      <c r="P154" s="268"/>
      <c r="Q154" s="198"/>
      <c r="R154" s="198"/>
      <c r="S154" s="268"/>
      <c r="T154" s="198"/>
      <c r="U154" s="198"/>
      <c r="V154" s="268"/>
      <c r="W154" s="198"/>
      <c r="X154" s="198"/>
      <c r="Y154" s="268"/>
      <c r="Z154" s="342"/>
      <c r="AA154" s="272"/>
      <c r="AB154" s="275"/>
      <c r="AC154" s="461"/>
      <c r="AD154" s="343"/>
      <c r="AE154" s="450">
        <f>SUM(AE27)</f>
        <v>3623</v>
      </c>
      <c r="AF154" s="269"/>
      <c r="AG154" s="270"/>
      <c r="AH154" s="344"/>
      <c r="AI154" s="268"/>
      <c r="AJ154" s="450">
        <f>SUM(AJ27)</f>
        <v>3325.08</v>
      </c>
      <c r="AK154" s="269"/>
      <c r="AL154" s="270"/>
      <c r="AM154" s="344"/>
      <c r="AN154" s="268"/>
      <c r="AO154" s="476">
        <f>SUM(AO27)</f>
        <v>3173.5</v>
      </c>
      <c r="AP154" s="272"/>
      <c r="AQ154" s="275"/>
      <c r="AR154" s="453" t="e">
        <f>SUM(AR27+AR34+#REF!)</f>
        <v>#REF!</v>
      </c>
      <c r="AS154" s="268"/>
      <c r="AT154" s="719"/>
      <c r="AU154" s="677"/>
      <c r="AV154" s="725"/>
      <c r="AW154" s="724"/>
      <c r="AX154" s="268"/>
      <c r="AY154" s="344"/>
      <c r="AZ154" s="274"/>
      <c r="BA154" s="268"/>
      <c r="BB154" s="527"/>
    </row>
    <row r="155" spans="1:54" ht="34.5" customHeight="1">
      <c r="A155" s="834"/>
      <c r="B155" s="834"/>
      <c r="C155" s="834"/>
      <c r="D155" s="771" t="s">
        <v>281</v>
      </c>
      <c r="E155" s="641">
        <f>SUM(E152)</f>
        <v>5563.183</v>
      </c>
      <c r="F155" s="641">
        <f>SUM(F152)</f>
        <v>0</v>
      </c>
      <c r="G155" s="444">
        <f>SUM(F155/E155)</f>
        <v>0</v>
      </c>
      <c r="H155" s="454"/>
      <c r="I155" s="454"/>
      <c r="J155" s="454"/>
      <c r="K155" s="756">
        <v>0</v>
      </c>
      <c r="L155" s="756">
        <v>0</v>
      </c>
      <c r="M155" s="772"/>
      <c r="N155" s="385">
        <f>SUM(N152)</f>
        <v>0</v>
      </c>
      <c r="O155" s="758"/>
      <c r="P155" s="772" t="e">
        <f>SUM(O155/N155)</f>
        <v>#DIV/0!</v>
      </c>
      <c r="Q155" s="756"/>
      <c r="R155" s="756"/>
      <c r="S155" s="772" t="e">
        <f>SUM(R155/Q155)</f>
        <v>#DIV/0!</v>
      </c>
      <c r="T155" s="756"/>
      <c r="U155" s="756"/>
      <c r="V155" s="772"/>
      <c r="W155" s="756"/>
      <c r="X155" s="756"/>
      <c r="Y155" s="772"/>
      <c r="Z155" s="758">
        <f>SUM(Z152)</f>
        <v>0</v>
      </c>
      <c r="AA155" s="756"/>
      <c r="AB155" s="772"/>
      <c r="AC155" s="755">
        <f>SUM(AC152)</f>
        <v>0</v>
      </c>
      <c r="AD155" s="772" t="e">
        <f>SUM(AC155/Z155)</f>
        <v>#DIV/0!</v>
      </c>
      <c r="AE155" s="450">
        <f>SUM(AE152)</f>
        <v>0</v>
      </c>
      <c r="AF155" s="773"/>
      <c r="AG155" s="774"/>
      <c r="AH155" s="757"/>
      <c r="AI155" s="772" t="e">
        <f>SUM(AH155/AE155)</f>
        <v>#DIV/0!</v>
      </c>
      <c r="AJ155" s="450">
        <f>SUM(AJ152)</f>
        <v>0</v>
      </c>
      <c r="AK155" s="773"/>
      <c r="AL155" s="774"/>
      <c r="AM155" s="757">
        <f>SUM(AM152)</f>
        <v>0</v>
      </c>
      <c r="AN155" s="772" t="e">
        <f>SUM(AM155/AJ155)</f>
        <v>#DIV/0!</v>
      </c>
      <c r="AO155" s="195">
        <f>SUM(AO28)</f>
        <v>0</v>
      </c>
      <c r="AP155" s="756"/>
      <c r="AQ155" s="772"/>
      <c r="AR155" s="191">
        <f>SUM(AR28+AR35+AR36)</f>
        <v>0</v>
      </c>
      <c r="AS155" s="772"/>
      <c r="AT155" s="641">
        <f>SUM(AT152)</f>
        <v>0</v>
      </c>
      <c r="AU155" s="775"/>
      <c r="AV155" s="775"/>
      <c r="AW155" s="775">
        <f>SUM(AW152)</f>
        <v>0</v>
      </c>
      <c r="AX155" s="772" t="e">
        <f>SUM(AW155/AT155)</f>
        <v>#DIV/0!</v>
      </c>
      <c r="AY155" s="757">
        <v>0</v>
      </c>
      <c r="AZ155" s="757">
        <f>SUM(AZ35+AZ33+AZ28)</f>
        <v>0</v>
      </c>
      <c r="BA155" s="772"/>
      <c r="BB155" s="528"/>
    </row>
    <row r="156" spans="1:54" s="532" customFormat="1" ht="19.649999999999999" customHeight="1">
      <c r="A156" s="529"/>
      <c r="B156" s="528"/>
      <c r="C156" s="528"/>
      <c r="D156" s="528"/>
      <c r="E156" s="651"/>
      <c r="F156" s="651"/>
      <c r="G156" s="528"/>
      <c r="H156" s="528"/>
      <c r="I156" s="528"/>
      <c r="J156" s="528"/>
      <c r="K156" s="528"/>
      <c r="L156" s="528"/>
      <c r="M156" s="528"/>
      <c r="N156" s="528"/>
      <c r="O156" s="528"/>
      <c r="P156" s="528"/>
      <c r="Q156" s="528"/>
      <c r="R156" s="528"/>
      <c r="S156" s="528"/>
      <c r="T156" s="528"/>
      <c r="U156" s="528"/>
      <c r="V156" s="528"/>
      <c r="W156" s="528"/>
      <c r="X156" s="528"/>
      <c r="Y156" s="528"/>
      <c r="Z156" s="528"/>
      <c r="AA156" s="528"/>
      <c r="AB156" s="528"/>
      <c r="AC156" s="531"/>
      <c r="AD156" s="528"/>
      <c r="AE156" s="528"/>
      <c r="AF156" s="528"/>
      <c r="AG156" s="528"/>
      <c r="AH156" s="528"/>
      <c r="AI156" s="528"/>
      <c r="AJ156" s="528"/>
      <c r="AK156" s="528"/>
      <c r="AL156" s="528"/>
      <c r="AM156" s="528"/>
      <c r="AN156" s="528"/>
      <c r="AO156" s="528"/>
      <c r="AP156" s="528"/>
      <c r="AQ156" s="528"/>
      <c r="AR156" s="528"/>
      <c r="AS156" s="528"/>
      <c r="AT156" s="528"/>
      <c r="AU156" s="528"/>
      <c r="AV156" s="528"/>
      <c r="AW156" s="528"/>
      <c r="AX156" s="528"/>
      <c r="AY156" s="530"/>
      <c r="AZ156" s="528"/>
      <c r="BA156" s="528"/>
      <c r="BB156" s="528"/>
    </row>
    <row r="157" spans="1:54" ht="21.75" customHeight="1">
      <c r="A157" s="840" t="s">
        <v>333</v>
      </c>
      <c r="B157" s="839"/>
      <c r="C157" s="839"/>
      <c r="D157" s="839"/>
      <c r="E157" s="839"/>
      <c r="F157" s="839"/>
      <c r="G157" s="839"/>
      <c r="H157" s="839"/>
      <c r="I157" s="839"/>
      <c r="J157" s="839"/>
      <c r="K157" s="839"/>
      <c r="L157" s="839"/>
      <c r="M157" s="839"/>
      <c r="N157" s="839"/>
      <c r="O157" s="839"/>
      <c r="P157" s="839"/>
      <c r="Q157" s="839"/>
      <c r="R157" s="839"/>
      <c r="S157" s="839"/>
      <c r="T157" s="839"/>
      <c r="U157" s="839"/>
      <c r="V157" s="839"/>
      <c r="W157" s="839"/>
      <c r="X157" s="839"/>
      <c r="Y157" s="839"/>
      <c r="Z157" s="839"/>
      <c r="AA157" s="839"/>
      <c r="AB157" s="839"/>
      <c r="AC157" s="839"/>
      <c r="AD157" s="839"/>
      <c r="AE157" s="839"/>
      <c r="AF157" s="839"/>
      <c r="AG157" s="839"/>
      <c r="AH157" s="839"/>
      <c r="AI157" s="839"/>
      <c r="AJ157" s="839"/>
      <c r="AK157" s="839"/>
      <c r="AL157" s="839"/>
      <c r="AM157" s="839"/>
      <c r="AN157" s="839"/>
      <c r="AO157" s="839"/>
      <c r="AP157" s="839"/>
      <c r="AQ157" s="839"/>
      <c r="AR157" s="839"/>
      <c r="AS157" s="839"/>
      <c r="AT157" s="839"/>
      <c r="AU157" s="839"/>
      <c r="AV157" s="839"/>
      <c r="AW157" s="839"/>
      <c r="AX157" s="839"/>
      <c r="AY157" s="839"/>
      <c r="AZ157" s="533"/>
      <c r="BA157" s="533"/>
    </row>
    <row r="158" spans="1:54" ht="19.649999999999999" customHeight="1">
      <c r="A158" s="533"/>
      <c r="B158" s="533"/>
      <c r="C158" s="533"/>
      <c r="D158" s="533"/>
      <c r="E158" s="652"/>
      <c r="F158" s="652"/>
      <c r="G158" s="533"/>
      <c r="H158" s="533"/>
      <c r="I158" s="533"/>
      <c r="J158" s="533"/>
      <c r="K158" s="533"/>
      <c r="L158" s="533"/>
      <c r="M158" s="533"/>
      <c r="N158" s="533"/>
      <c r="O158" s="533"/>
      <c r="P158" s="533"/>
      <c r="Q158" s="533"/>
      <c r="R158" s="533"/>
      <c r="S158" s="533"/>
      <c r="T158" s="533"/>
      <c r="U158" s="533"/>
      <c r="V158" s="533"/>
      <c r="W158" s="533"/>
      <c r="X158" s="533"/>
      <c r="Y158" s="533"/>
      <c r="Z158" s="533"/>
      <c r="AA158" s="533"/>
      <c r="AB158" s="533"/>
      <c r="AC158" s="535"/>
      <c r="AD158" s="533"/>
      <c r="AE158" s="533"/>
      <c r="AF158" s="533"/>
      <c r="AG158" s="533"/>
      <c r="AH158" s="533"/>
      <c r="AI158" s="533"/>
      <c r="AJ158" s="533"/>
      <c r="AK158" s="533"/>
      <c r="AL158" s="533"/>
      <c r="AM158" s="533"/>
      <c r="AN158" s="533"/>
      <c r="AO158" s="533"/>
      <c r="AP158" s="533"/>
      <c r="AQ158" s="533"/>
      <c r="AR158" s="533"/>
      <c r="AS158" s="533"/>
      <c r="AT158" s="533"/>
      <c r="AU158" s="533"/>
      <c r="AV158" s="533"/>
      <c r="AW158" s="533"/>
      <c r="AX158" s="533"/>
      <c r="AY158" s="534"/>
      <c r="AZ158" s="533"/>
      <c r="BA158" s="533"/>
    </row>
    <row r="159" spans="1:54" ht="16.5" customHeight="1">
      <c r="A159" s="854" t="s">
        <v>327</v>
      </c>
      <c r="B159" s="854"/>
      <c r="C159" s="854"/>
      <c r="D159" s="854"/>
      <c r="E159" s="854"/>
      <c r="F159" s="854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536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203"/>
      <c r="AV159" s="203"/>
      <c r="AW159" s="203"/>
      <c r="AX159" s="203"/>
      <c r="AY159" s="537"/>
      <c r="AZ159" s="203"/>
      <c r="BA159" s="203"/>
      <c r="BB159" s="203"/>
    </row>
    <row r="160" spans="1:54">
      <c r="A160" s="119"/>
      <c r="B160" s="120" t="s">
        <v>339</v>
      </c>
      <c r="T160" s="123"/>
      <c r="U160" s="123"/>
      <c r="V160" s="123"/>
      <c r="W160" s="123"/>
      <c r="X160" s="123"/>
      <c r="Y160" s="123"/>
      <c r="Z160" s="123"/>
      <c r="AA160" s="123"/>
      <c r="AB160" s="123"/>
      <c r="AC160" s="538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T160" s="123"/>
      <c r="AU160" s="123"/>
      <c r="AV160" s="123"/>
      <c r="AW160" s="123"/>
      <c r="AX160" s="123"/>
      <c r="AY160" s="539"/>
      <c r="AZ160" s="112"/>
      <c r="BA160" s="112"/>
    </row>
    <row r="161" spans="1:53">
      <c r="A161" s="119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538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  <c r="AN161" s="123"/>
      <c r="AT161" s="123"/>
      <c r="AU161" s="123"/>
      <c r="AV161" s="123"/>
      <c r="AW161" s="123"/>
      <c r="AX161" s="123"/>
      <c r="AY161" s="539"/>
      <c r="AZ161" s="112"/>
      <c r="BA161" s="112"/>
    </row>
    <row r="162" spans="1:53">
      <c r="A162" s="119"/>
      <c r="B162" s="120" t="s">
        <v>291</v>
      </c>
      <c r="T162" s="123"/>
      <c r="U162" s="123"/>
      <c r="V162" s="123"/>
      <c r="W162" s="123"/>
      <c r="X162" s="123"/>
      <c r="Y162" s="123"/>
      <c r="Z162" s="123"/>
      <c r="AA162" s="123"/>
      <c r="AB162" s="123"/>
      <c r="AC162" s="538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T162" s="123"/>
      <c r="AU162" s="123"/>
      <c r="AV162" s="123"/>
      <c r="AW162" s="123"/>
      <c r="AX162" s="123"/>
      <c r="AY162" s="539"/>
      <c r="AZ162" s="112"/>
      <c r="BA162" s="112"/>
    </row>
    <row r="163" spans="1:53">
      <c r="A163" s="119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538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T163" s="123"/>
      <c r="AU163" s="123"/>
      <c r="AV163" s="123"/>
      <c r="AW163" s="123"/>
      <c r="AX163" s="123"/>
      <c r="AY163" s="539"/>
      <c r="AZ163" s="112"/>
      <c r="BA163" s="112"/>
    </row>
    <row r="164" spans="1:53" ht="18.899999999999999" customHeight="1">
      <c r="A164" s="839" t="s">
        <v>323</v>
      </c>
      <c r="B164" s="839"/>
      <c r="C164" s="839"/>
      <c r="D164" s="839"/>
      <c r="E164" s="839"/>
      <c r="F164" s="839"/>
      <c r="G164" s="839"/>
      <c r="H164" s="839"/>
      <c r="I164" s="839"/>
      <c r="J164" s="839"/>
      <c r="K164" s="839"/>
      <c r="L164" s="533"/>
      <c r="M164" s="533"/>
      <c r="N164" s="533"/>
      <c r="O164" s="533"/>
      <c r="P164" s="533"/>
      <c r="Q164" s="533"/>
      <c r="R164" s="533"/>
      <c r="S164" s="533"/>
      <c r="T164" s="533"/>
      <c r="U164" s="533"/>
      <c r="V164" s="533"/>
      <c r="W164" s="533"/>
      <c r="X164" s="533"/>
      <c r="Y164" s="533"/>
      <c r="Z164" s="533"/>
      <c r="AA164" s="533"/>
      <c r="AB164" s="533"/>
      <c r="AC164" s="535"/>
      <c r="AD164" s="533"/>
      <c r="AE164" s="533"/>
      <c r="AF164" s="533"/>
      <c r="AG164" s="533"/>
      <c r="AH164" s="533"/>
      <c r="AI164" s="533"/>
      <c r="AJ164" s="533"/>
      <c r="AK164" s="533"/>
      <c r="AL164" s="533"/>
      <c r="AM164" s="533"/>
      <c r="AN164" s="533"/>
      <c r="AO164" s="533"/>
      <c r="AP164" s="533"/>
      <c r="AQ164" s="533"/>
      <c r="AR164" s="533"/>
      <c r="AS164" s="533"/>
      <c r="AT164" s="533"/>
      <c r="AU164" s="533"/>
      <c r="AV164" s="533"/>
      <c r="AW164" s="533"/>
      <c r="AX164" s="533"/>
      <c r="AY164" s="534"/>
      <c r="AZ164" s="533"/>
      <c r="BA164" s="533"/>
    </row>
    <row r="167" spans="1:53">
      <c r="A167" s="20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538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T167" s="123"/>
      <c r="AU167" s="123"/>
      <c r="AV167" s="123"/>
      <c r="AW167" s="123"/>
      <c r="AX167" s="123"/>
      <c r="AY167" s="539"/>
      <c r="AZ167" s="112"/>
      <c r="BA167" s="112"/>
    </row>
    <row r="168" spans="1:53">
      <c r="A168" s="540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538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T168" s="123"/>
      <c r="AU168" s="123"/>
      <c r="AV168" s="123"/>
      <c r="AW168" s="123"/>
      <c r="AX168" s="123"/>
      <c r="AY168" s="539"/>
      <c r="AZ168" s="112"/>
      <c r="BA168" s="112"/>
    </row>
    <row r="169" spans="1:53">
      <c r="A169" s="540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538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T169" s="123"/>
      <c r="AU169" s="123"/>
      <c r="AV169" s="123"/>
      <c r="AW169" s="123"/>
      <c r="AX169" s="123"/>
      <c r="AY169" s="539"/>
      <c r="AZ169" s="112"/>
      <c r="BA169" s="112"/>
    </row>
    <row r="170" spans="1:53">
      <c r="A170" s="540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538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  <c r="AN170" s="123"/>
      <c r="AT170" s="123"/>
      <c r="AU170" s="123"/>
      <c r="AV170" s="123"/>
      <c r="AW170" s="123"/>
      <c r="AX170" s="123"/>
      <c r="AY170" s="539"/>
      <c r="AZ170" s="112"/>
      <c r="BA170" s="112"/>
    </row>
    <row r="171" spans="1:53" ht="14.25" customHeight="1">
      <c r="A171" s="540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538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T171" s="123"/>
      <c r="AU171" s="123"/>
      <c r="AV171" s="123"/>
      <c r="AW171" s="123"/>
      <c r="AX171" s="123"/>
      <c r="AY171" s="539"/>
      <c r="AZ171" s="112"/>
      <c r="BA171" s="112"/>
    </row>
    <row r="172" spans="1:53">
      <c r="A172" s="541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538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T172" s="123"/>
      <c r="AU172" s="123"/>
      <c r="AV172" s="123"/>
      <c r="AW172" s="123"/>
      <c r="AX172" s="123"/>
      <c r="AY172" s="539"/>
      <c r="AZ172" s="112"/>
      <c r="BA172" s="112"/>
    </row>
    <row r="173" spans="1:53">
      <c r="A173" s="540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538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  <c r="AN173" s="123"/>
      <c r="AT173" s="123"/>
      <c r="AU173" s="123"/>
      <c r="AV173" s="123"/>
      <c r="AW173" s="123"/>
      <c r="AX173" s="123"/>
      <c r="AY173" s="539"/>
      <c r="AZ173" s="112"/>
      <c r="BA173" s="112"/>
    </row>
    <row r="174" spans="1:53">
      <c r="A174" s="540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538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  <c r="AN174" s="123"/>
      <c r="AT174" s="123"/>
      <c r="AU174" s="123"/>
      <c r="AV174" s="123"/>
      <c r="AW174" s="123"/>
      <c r="AX174" s="123"/>
      <c r="AY174" s="539"/>
      <c r="AZ174" s="112"/>
      <c r="BA174" s="112"/>
    </row>
    <row r="175" spans="1:53">
      <c r="A175" s="540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538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  <c r="AN175" s="123"/>
      <c r="AT175" s="123"/>
      <c r="AU175" s="123"/>
      <c r="AV175" s="123"/>
      <c r="AW175" s="123"/>
      <c r="AX175" s="123"/>
      <c r="AY175" s="539"/>
      <c r="AZ175" s="112"/>
      <c r="BA175" s="112"/>
    </row>
    <row r="176" spans="1:53">
      <c r="A176" s="540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538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T176" s="123"/>
      <c r="AU176" s="123"/>
      <c r="AV176" s="123"/>
      <c r="AW176" s="123"/>
      <c r="AX176" s="123"/>
      <c r="AY176" s="539"/>
      <c r="AZ176" s="112"/>
      <c r="BA176" s="112"/>
    </row>
    <row r="177" spans="1:54" ht="12.75" customHeight="1">
      <c r="A177" s="540"/>
    </row>
    <row r="178" spans="1:54">
      <c r="A178" s="541"/>
    </row>
    <row r="179" spans="1:54">
      <c r="A179" s="540"/>
      <c r="T179" s="544"/>
      <c r="U179" s="544"/>
      <c r="V179" s="544"/>
      <c r="W179" s="544"/>
      <c r="X179" s="544"/>
      <c r="Y179" s="544"/>
      <c r="Z179" s="544"/>
      <c r="AA179" s="544"/>
      <c r="AB179" s="544"/>
      <c r="AD179" s="544"/>
      <c r="AE179" s="544"/>
      <c r="AF179" s="544"/>
      <c r="AG179" s="544"/>
      <c r="AH179" s="544"/>
      <c r="AI179" s="544"/>
      <c r="AJ179" s="544"/>
      <c r="AK179" s="544"/>
      <c r="AL179" s="544"/>
      <c r="AM179" s="544"/>
      <c r="AN179" s="544"/>
      <c r="AT179" s="544"/>
      <c r="AU179" s="544"/>
      <c r="AV179" s="544"/>
      <c r="AW179" s="544"/>
      <c r="AX179" s="544"/>
    </row>
    <row r="180" spans="1:54" s="120" customFormat="1">
      <c r="A180" s="540"/>
      <c r="D180" s="121"/>
      <c r="E180" s="643"/>
      <c r="F180" s="643"/>
      <c r="G180" s="122"/>
      <c r="T180" s="544"/>
      <c r="U180" s="544"/>
      <c r="V180" s="544"/>
      <c r="W180" s="544"/>
      <c r="X180" s="544"/>
      <c r="Y180" s="544"/>
      <c r="Z180" s="544"/>
      <c r="AA180" s="544"/>
      <c r="AB180" s="544"/>
      <c r="AC180" s="542"/>
      <c r="AD180" s="544"/>
      <c r="AE180" s="544"/>
      <c r="AF180" s="544"/>
      <c r="AG180" s="544"/>
      <c r="AH180" s="544"/>
      <c r="AI180" s="544"/>
      <c r="AJ180" s="544"/>
      <c r="AK180" s="544"/>
      <c r="AL180" s="544"/>
      <c r="AM180" s="544"/>
      <c r="AN180" s="544"/>
      <c r="AT180" s="544"/>
      <c r="AU180" s="544"/>
      <c r="AV180" s="544"/>
      <c r="AW180" s="544"/>
      <c r="AX180" s="544"/>
      <c r="AY180" s="543"/>
      <c r="BB180" s="112"/>
    </row>
    <row r="181" spans="1:54" s="120" customFormat="1">
      <c r="A181" s="540"/>
      <c r="D181" s="121"/>
      <c r="E181" s="643"/>
      <c r="F181" s="643"/>
      <c r="G181" s="122"/>
      <c r="T181" s="544"/>
      <c r="U181" s="544"/>
      <c r="V181" s="544"/>
      <c r="W181" s="544"/>
      <c r="X181" s="544"/>
      <c r="Y181" s="544"/>
      <c r="Z181" s="544"/>
      <c r="AA181" s="544"/>
      <c r="AB181" s="544"/>
      <c r="AC181" s="542"/>
      <c r="AD181" s="544"/>
      <c r="AE181" s="544"/>
      <c r="AF181" s="544"/>
      <c r="AG181" s="544"/>
      <c r="AH181" s="544"/>
      <c r="AI181" s="544"/>
      <c r="AJ181" s="544"/>
      <c r="AK181" s="544"/>
      <c r="AL181" s="544"/>
      <c r="AM181" s="544"/>
      <c r="AN181" s="544"/>
      <c r="AT181" s="544"/>
      <c r="AU181" s="544"/>
      <c r="AV181" s="544"/>
      <c r="AW181" s="544"/>
      <c r="AX181" s="544"/>
      <c r="AY181" s="543"/>
      <c r="BB181" s="112"/>
    </row>
    <row r="182" spans="1:54" s="120" customFormat="1">
      <c r="A182" s="540"/>
      <c r="D182" s="121"/>
      <c r="E182" s="643"/>
      <c r="F182" s="643"/>
      <c r="G182" s="122"/>
      <c r="T182" s="544"/>
      <c r="U182" s="544"/>
      <c r="V182" s="544"/>
      <c r="W182" s="544"/>
      <c r="X182" s="544"/>
      <c r="Y182" s="544"/>
      <c r="Z182" s="544"/>
      <c r="AA182" s="544"/>
      <c r="AB182" s="544"/>
      <c r="AC182" s="542"/>
      <c r="AD182" s="544"/>
      <c r="AE182" s="544"/>
      <c r="AF182" s="544"/>
      <c r="AG182" s="544"/>
      <c r="AH182" s="544"/>
      <c r="AI182" s="544"/>
      <c r="AJ182" s="544"/>
      <c r="AK182" s="544"/>
      <c r="AL182" s="544"/>
      <c r="AM182" s="544"/>
      <c r="AN182" s="544"/>
      <c r="AT182" s="544"/>
      <c r="AU182" s="544"/>
      <c r="AV182" s="544"/>
      <c r="AW182" s="544"/>
      <c r="AX182" s="544"/>
      <c r="AY182" s="543"/>
      <c r="BB182" s="112"/>
    </row>
    <row r="183" spans="1:54" s="120" customFormat="1">
      <c r="A183" s="540"/>
      <c r="D183" s="121"/>
      <c r="E183" s="643"/>
      <c r="F183" s="643"/>
      <c r="G183" s="122"/>
      <c r="AC183" s="542"/>
      <c r="AY183" s="543"/>
      <c r="BB183" s="112"/>
    </row>
    <row r="189" spans="1:54" s="120" customFormat="1" ht="49.95" customHeight="1">
      <c r="D189" s="121"/>
      <c r="E189" s="643"/>
      <c r="F189" s="643"/>
      <c r="G189" s="122"/>
      <c r="AC189" s="542"/>
      <c r="AY189" s="543"/>
      <c r="BB189" s="112"/>
    </row>
  </sheetData>
  <mergeCells count="107">
    <mergeCell ref="BB35:BB41"/>
    <mergeCell ref="A32:BB32"/>
    <mergeCell ref="BB42:BB48"/>
    <mergeCell ref="BB65:BB71"/>
    <mergeCell ref="A49:BB49"/>
    <mergeCell ref="A50:BB50"/>
    <mergeCell ref="A51:A57"/>
    <mergeCell ref="B51:B57"/>
    <mergeCell ref="C51:C57"/>
    <mergeCell ref="BB51:BB57"/>
    <mergeCell ref="B42:B48"/>
    <mergeCell ref="C42:C48"/>
    <mergeCell ref="B65:B71"/>
    <mergeCell ref="BB58:BB64"/>
    <mergeCell ref="A42:A48"/>
    <mergeCell ref="A65:A71"/>
    <mergeCell ref="A58:A64"/>
    <mergeCell ref="B58:B64"/>
    <mergeCell ref="BB9:BB15"/>
    <mergeCell ref="A16:BB16"/>
    <mergeCell ref="A17:C23"/>
    <mergeCell ref="BB17:BB30"/>
    <mergeCell ref="A9:C15"/>
    <mergeCell ref="A24:C30"/>
    <mergeCell ref="A31:BB31"/>
    <mergeCell ref="A33:BB33"/>
    <mergeCell ref="A34:BB34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Z6:AD6"/>
    <mergeCell ref="AE6:AI6"/>
    <mergeCell ref="AJ6:AN6"/>
    <mergeCell ref="AT6:AX6"/>
    <mergeCell ref="AO6:AS6"/>
    <mergeCell ref="F6:F7"/>
    <mergeCell ref="G6:G7"/>
    <mergeCell ref="H6:J6"/>
    <mergeCell ref="T6:V6"/>
    <mergeCell ref="W6:Y6"/>
    <mergeCell ref="K6:M6"/>
    <mergeCell ref="N6:P6"/>
    <mergeCell ref="Q6:S6"/>
    <mergeCell ref="C131:C132"/>
    <mergeCell ref="C72:C78"/>
    <mergeCell ref="C65:C71"/>
    <mergeCell ref="C58:C64"/>
    <mergeCell ref="B131:B132"/>
    <mergeCell ref="A131:A132"/>
    <mergeCell ref="A128:BA128"/>
    <mergeCell ref="A129:A130"/>
    <mergeCell ref="B129:B130"/>
    <mergeCell ref="C129:C130"/>
    <mergeCell ref="A121:A127"/>
    <mergeCell ref="B121:B127"/>
    <mergeCell ref="C121:C127"/>
    <mergeCell ref="A72:A78"/>
    <mergeCell ref="B72:B78"/>
    <mergeCell ref="A35:A41"/>
    <mergeCell ref="B35:B41"/>
    <mergeCell ref="C35:C41"/>
    <mergeCell ref="A107:A113"/>
    <mergeCell ref="B107:B113"/>
    <mergeCell ref="C107:C113"/>
    <mergeCell ref="A114:A120"/>
    <mergeCell ref="A152:C155"/>
    <mergeCell ref="A164:K164"/>
    <mergeCell ref="A157:AY157"/>
    <mergeCell ref="A134:BB134"/>
    <mergeCell ref="A135:C141"/>
    <mergeCell ref="BB135:BB141"/>
    <mergeCell ref="A142:C148"/>
    <mergeCell ref="A149:C151"/>
    <mergeCell ref="BB149:BB151"/>
    <mergeCell ref="A159:F159"/>
    <mergeCell ref="BB121:BB127"/>
    <mergeCell ref="BB79:BB85"/>
    <mergeCell ref="A79:A85"/>
    <mergeCell ref="B79:B85"/>
    <mergeCell ref="C79:C85"/>
    <mergeCell ref="A86:A92"/>
    <mergeCell ref="B86:B92"/>
    <mergeCell ref="C86:C92"/>
    <mergeCell ref="BB72:BB78"/>
    <mergeCell ref="BB107:BB113"/>
    <mergeCell ref="BB114:BB120"/>
    <mergeCell ref="BB86:BB92"/>
    <mergeCell ref="A100:A106"/>
    <mergeCell ref="B100:B106"/>
    <mergeCell ref="C100:C106"/>
    <mergeCell ref="BB100:BB106"/>
    <mergeCell ref="A93:A99"/>
    <mergeCell ref="B93:B99"/>
    <mergeCell ref="C93:C99"/>
    <mergeCell ref="BB93:BB99"/>
    <mergeCell ref="B114:B120"/>
    <mergeCell ref="C114:C120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44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4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:XFD7"/>
    </sheetView>
  </sheetViews>
  <sheetFormatPr defaultColWidth="9.109375" defaultRowHeight="13.8"/>
  <cols>
    <col min="1" max="1" width="4" style="141" customWidth="1"/>
    <col min="2" max="2" width="36" style="142" customWidth="1"/>
    <col min="3" max="3" width="11.33203125" style="142" customWidth="1"/>
    <col min="4" max="4" width="7.88671875" style="142" customWidth="1"/>
    <col min="5" max="5" width="10.109375" style="142" customWidth="1"/>
    <col min="6" max="6" width="9" style="142" customWidth="1"/>
    <col min="7" max="8" width="6.44140625" style="142" customWidth="1"/>
    <col min="9" max="9" width="5.5546875" style="142" bestFit="1" customWidth="1"/>
    <col min="10" max="10" width="6.44140625" style="142" customWidth="1"/>
    <col min="11" max="11" width="6.109375" style="142" customWidth="1"/>
    <col min="12" max="12" width="5.109375" style="142" bestFit="1" customWidth="1"/>
    <col min="13" max="13" width="5.5546875" style="142" customWidth="1"/>
    <col min="14" max="14" width="5.44140625" style="142" customWidth="1"/>
    <col min="15" max="15" width="2.6640625" style="142" bestFit="1" customWidth="1"/>
    <col min="16" max="18" width="6.109375" style="142" customWidth="1"/>
    <col min="19" max="19" width="4.88671875" style="142" customWidth="1"/>
    <col min="20" max="20" width="5.33203125" style="142" customWidth="1"/>
    <col min="21" max="21" width="4.44140625" style="142" bestFit="1" customWidth="1"/>
    <col min="22" max="22" width="5.6640625" style="142" customWidth="1"/>
    <col min="23" max="23" width="5.109375" style="142" customWidth="1"/>
    <col min="24" max="24" width="5" style="142" customWidth="1"/>
    <col min="25" max="25" width="5.6640625" style="142" customWidth="1"/>
    <col min="26" max="26" width="5" style="142" customWidth="1"/>
    <col min="27" max="27" width="7.44140625" style="142" customWidth="1"/>
    <col min="28" max="28" width="4.6640625" style="142" customWidth="1"/>
    <col min="29" max="29" width="4.5546875" style="142" customWidth="1"/>
    <col min="30" max="30" width="7.33203125" style="142" customWidth="1"/>
    <col min="31" max="31" width="5" style="142" customWidth="1"/>
    <col min="32" max="32" width="5.109375" style="142" customWidth="1"/>
    <col min="33" max="33" width="8.5546875" style="684" customWidth="1"/>
    <col min="34" max="34" width="5" style="142" customWidth="1"/>
    <col min="35" max="35" width="5.109375" style="142" customWidth="1"/>
    <col min="36" max="36" width="4.44140625" style="142" bestFit="1" customWidth="1"/>
    <col min="37" max="37" width="4.6640625" style="142" customWidth="1"/>
    <col min="38" max="38" width="6" style="142" customWidth="1"/>
    <col min="39" max="39" width="4.44140625" style="142" bestFit="1" customWidth="1"/>
    <col min="40" max="40" width="4.88671875" style="142" customWidth="1"/>
    <col min="41" max="41" width="5.33203125" style="142" customWidth="1"/>
    <col min="42" max="42" width="5.109375" style="142" bestFit="1" customWidth="1"/>
    <col min="43" max="16384" width="9.109375" style="142"/>
  </cols>
  <sheetData>
    <row r="1" spans="1:42" ht="7.2" customHeight="1">
      <c r="AE1" s="944" t="s">
        <v>283</v>
      </c>
      <c r="AF1" s="944"/>
      <c r="AG1" s="944"/>
      <c r="AH1" s="944"/>
      <c r="AI1" s="944"/>
      <c r="AJ1" s="944"/>
      <c r="AK1" s="944"/>
      <c r="AL1" s="944"/>
      <c r="AM1" s="944"/>
    </row>
    <row r="2" spans="1:42" s="114" customFormat="1" ht="15.9" customHeight="1">
      <c r="A2" s="932" t="s">
        <v>328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  <c r="AI2" s="932"/>
      <c r="AJ2" s="932"/>
      <c r="AK2" s="932"/>
      <c r="AL2" s="932"/>
      <c r="AM2" s="932"/>
      <c r="AN2" s="932"/>
      <c r="AO2" s="622"/>
      <c r="AP2" s="622"/>
    </row>
    <row r="3" spans="1:42" s="36" customFormat="1" thickBot="1">
      <c r="A3" s="41"/>
      <c r="AG3" s="684"/>
    </row>
    <row r="4" spans="1:42" s="36" customFormat="1" ht="12.75" customHeight="1" thickBot="1">
      <c r="A4" s="933" t="s">
        <v>0</v>
      </c>
      <c r="B4" s="935" t="s">
        <v>42</v>
      </c>
      <c r="C4" s="935" t="s">
        <v>277</v>
      </c>
      <c r="D4" s="940" t="s">
        <v>329</v>
      </c>
      <c r="E4" s="941"/>
      <c r="F4" s="941"/>
      <c r="G4" s="937" t="s">
        <v>256</v>
      </c>
      <c r="H4" s="938"/>
      <c r="I4" s="938"/>
      <c r="J4" s="938"/>
      <c r="K4" s="938"/>
      <c r="L4" s="938"/>
      <c r="M4" s="938"/>
      <c r="N4" s="938"/>
      <c r="O4" s="938"/>
      <c r="P4" s="938"/>
      <c r="Q4" s="938"/>
      <c r="R4" s="938"/>
      <c r="S4" s="938"/>
      <c r="T4" s="938"/>
      <c r="U4" s="938"/>
      <c r="V4" s="938"/>
      <c r="W4" s="938"/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8"/>
      <c r="AI4" s="938"/>
      <c r="AJ4" s="938"/>
      <c r="AK4" s="938"/>
      <c r="AL4" s="938"/>
      <c r="AM4" s="938"/>
      <c r="AN4" s="938"/>
      <c r="AO4" s="938"/>
      <c r="AP4" s="939"/>
    </row>
    <row r="5" spans="1:42" s="36" customFormat="1" ht="24.75" customHeight="1">
      <c r="A5" s="934"/>
      <c r="B5" s="936"/>
      <c r="C5" s="936"/>
      <c r="D5" s="942"/>
      <c r="E5" s="943"/>
      <c r="F5" s="943"/>
      <c r="G5" s="814" t="s">
        <v>17</v>
      </c>
      <c r="H5" s="814"/>
      <c r="I5" s="814"/>
      <c r="J5" s="814" t="s">
        <v>18</v>
      </c>
      <c r="K5" s="814"/>
      <c r="L5" s="814"/>
      <c r="M5" s="814" t="s">
        <v>22</v>
      </c>
      <c r="N5" s="814"/>
      <c r="O5" s="814"/>
      <c r="P5" s="814" t="s">
        <v>24</v>
      </c>
      <c r="Q5" s="814"/>
      <c r="R5" s="814"/>
      <c r="S5" s="814" t="s">
        <v>25</v>
      </c>
      <c r="T5" s="814"/>
      <c r="U5" s="814"/>
      <c r="V5" s="814" t="s">
        <v>26</v>
      </c>
      <c r="W5" s="814"/>
      <c r="X5" s="814"/>
      <c r="Y5" s="814" t="s">
        <v>28</v>
      </c>
      <c r="Z5" s="814"/>
      <c r="AA5" s="814"/>
      <c r="AB5" s="814" t="s">
        <v>29</v>
      </c>
      <c r="AC5" s="814"/>
      <c r="AD5" s="814"/>
      <c r="AE5" s="814" t="s">
        <v>30</v>
      </c>
      <c r="AF5" s="814"/>
      <c r="AG5" s="814"/>
      <c r="AH5" s="814" t="s">
        <v>32</v>
      </c>
      <c r="AI5" s="814"/>
      <c r="AJ5" s="814"/>
      <c r="AK5" s="814" t="s">
        <v>33</v>
      </c>
      <c r="AL5" s="814"/>
      <c r="AM5" s="814"/>
      <c r="AN5" s="814" t="s">
        <v>34</v>
      </c>
      <c r="AO5" s="814"/>
      <c r="AP5" s="945"/>
    </row>
    <row r="6" spans="1:42" s="108" customFormat="1" ht="27" thickBot="1">
      <c r="A6" s="106"/>
      <c r="B6" s="107"/>
      <c r="C6" s="107"/>
      <c r="D6" s="558" t="s">
        <v>325</v>
      </c>
      <c r="E6" s="558" t="s">
        <v>326</v>
      </c>
      <c r="F6" s="105" t="s">
        <v>19</v>
      </c>
      <c r="G6" s="105" t="s">
        <v>20</v>
      </c>
      <c r="H6" s="105" t="s">
        <v>21</v>
      </c>
      <c r="I6" s="105" t="s">
        <v>19</v>
      </c>
      <c r="J6" s="105" t="s">
        <v>20</v>
      </c>
      <c r="K6" s="105" t="s">
        <v>21</v>
      </c>
      <c r="L6" s="105" t="s">
        <v>19</v>
      </c>
      <c r="M6" s="105" t="s">
        <v>20</v>
      </c>
      <c r="N6" s="105" t="s">
        <v>21</v>
      </c>
      <c r="O6" s="105" t="s">
        <v>19</v>
      </c>
      <c r="P6" s="105" t="s">
        <v>20</v>
      </c>
      <c r="Q6" s="105" t="s">
        <v>21</v>
      </c>
      <c r="R6" s="105" t="s">
        <v>19</v>
      </c>
      <c r="S6" s="105" t="s">
        <v>20</v>
      </c>
      <c r="T6" s="105" t="s">
        <v>21</v>
      </c>
      <c r="U6" s="105" t="s">
        <v>19</v>
      </c>
      <c r="V6" s="105" t="s">
        <v>20</v>
      </c>
      <c r="W6" s="105" t="s">
        <v>21</v>
      </c>
      <c r="X6" s="105" t="s">
        <v>19</v>
      </c>
      <c r="Y6" s="105" t="s">
        <v>20</v>
      </c>
      <c r="Z6" s="105" t="s">
        <v>21</v>
      </c>
      <c r="AA6" s="105" t="s">
        <v>19</v>
      </c>
      <c r="AB6" s="105" t="s">
        <v>20</v>
      </c>
      <c r="AC6" s="105" t="s">
        <v>21</v>
      </c>
      <c r="AD6" s="105" t="s">
        <v>19</v>
      </c>
      <c r="AE6" s="105" t="s">
        <v>20</v>
      </c>
      <c r="AF6" s="105" t="s">
        <v>21</v>
      </c>
      <c r="AG6" s="685" t="s">
        <v>19</v>
      </c>
      <c r="AH6" s="105" t="s">
        <v>20</v>
      </c>
      <c r="AI6" s="105" t="s">
        <v>21</v>
      </c>
      <c r="AJ6" s="105" t="s">
        <v>19</v>
      </c>
      <c r="AK6" s="105" t="s">
        <v>20</v>
      </c>
      <c r="AL6" s="105" t="s">
        <v>21</v>
      </c>
      <c r="AM6" s="105" t="s">
        <v>19</v>
      </c>
      <c r="AN6" s="105" t="s">
        <v>20</v>
      </c>
      <c r="AO6" s="105" t="s">
        <v>21</v>
      </c>
      <c r="AP6" s="126" t="s">
        <v>19</v>
      </c>
    </row>
    <row r="7" spans="1:42" s="36" customFormat="1" ht="39.6">
      <c r="A7" s="603">
        <v>1</v>
      </c>
      <c r="B7" s="37" t="s">
        <v>310</v>
      </c>
      <c r="C7" s="38">
        <v>100</v>
      </c>
      <c r="D7" s="39">
        <v>100</v>
      </c>
      <c r="E7" s="173">
        <f>H7+K7+N7+Q7+T7+W7+Z7+AC7+AF7+AI7+AL7+AO7</f>
        <v>0</v>
      </c>
      <c r="F7" s="681">
        <f>SUM(E7/D7)</f>
        <v>0</v>
      </c>
      <c r="G7" s="173">
        <v>100</v>
      </c>
      <c r="H7" s="173"/>
      <c r="I7" s="682">
        <f>SUM(H7/G7)</f>
        <v>0</v>
      </c>
      <c r="J7" s="173"/>
      <c r="K7" s="39"/>
      <c r="L7" s="39"/>
      <c r="M7" s="173"/>
      <c r="N7" s="173"/>
      <c r="O7" s="39"/>
      <c r="P7" s="173"/>
      <c r="Q7" s="173"/>
      <c r="R7" s="682" t="e">
        <f>SUM(Q7/P7)</f>
        <v>#DIV/0!</v>
      </c>
      <c r="S7" s="173"/>
      <c r="T7" s="173"/>
      <c r="U7" s="39"/>
      <c r="V7" s="39"/>
      <c r="W7" s="39"/>
      <c r="X7" s="683"/>
      <c r="Y7" s="173"/>
      <c r="Z7" s="173"/>
      <c r="AA7" s="39"/>
      <c r="AB7" s="39"/>
      <c r="AC7" s="39"/>
      <c r="AD7" s="39"/>
      <c r="AE7" s="39"/>
      <c r="AF7" s="39"/>
      <c r="AG7" s="686"/>
      <c r="AH7" s="39"/>
      <c r="AI7" s="39"/>
      <c r="AJ7" s="39"/>
      <c r="AK7" s="39"/>
      <c r="AL7" s="39"/>
      <c r="AM7" s="39"/>
      <c r="AN7" s="39"/>
      <c r="AO7" s="39"/>
      <c r="AP7" s="39"/>
    </row>
    <row r="8" spans="1:42" s="36" customFormat="1" ht="52.8">
      <c r="A8" s="603">
        <v>2</v>
      </c>
      <c r="B8" s="37" t="s">
        <v>311</v>
      </c>
      <c r="C8" s="38">
        <v>70</v>
      </c>
      <c r="D8" s="39">
        <v>70</v>
      </c>
      <c r="E8" s="173">
        <f t="shared" ref="E8:E10" si="0">H8+K8+N8+Q8+T8+W8+Z8+AC8+AF8+AI8+AL8+AO8</f>
        <v>0</v>
      </c>
      <c r="F8" s="681">
        <f t="shared" ref="F8:F13" si="1">SUM(E8/D8)</f>
        <v>0</v>
      </c>
      <c r="G8" s="39"/>
      <c r="H8" s="173"/>
      <c r="I8" s="39"/>
      <c r="J8" s="39"/>
      <c r="K8" s="39"/>
      <c r="L8" s="39"/>
      <c r="M8" s="39"/>
      <c r="N8" s="39"/>
      <c r="O8" s="39"/>
      <c r="P8" s="39"/>
      <c r="Q8" s="39"/>
      <c r="R8" s="682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686"/>
      <c r="AH8" s="39"/>
      <c r="AI8" s="39"/>
      <c r="AJ8" s="39"/>
      <c r="AK8" s="39"/>
      <c r="AL8" s="39"/>
      <c r="AM8" s="39"/>
      <c r="AN8" s="39">
        <v>70</v>
      </c>
      <c r="AO8" s="39"/>
      <c r="AP8" s="682">
        <f>SUM(AO8/AN8)</f>
        <v>0</v>
      </c>
    </row>
    <row r="9" spans="1:42" s="36" customFormat="1" ht="52.8">
      <c r="A9" s="603">
        <v>3</v>
      </c>
      <c r="B9" s="37" t="s">
        <v>316</v>
      </c>
      <c r="C9" s="38">
        <v>679</v>
      </c>
      <c r="D9" s="704">
        <v>70</v>
      </c>
      <c r="E9" s="39">
        <f t="shared" si="0"/>
        <v>0</v>
      </c>
      <c r="F9" s="682">
        <f t="shared" si="1"/>
        <v>0</v>
      </c>
      <c r="G9" s="39"/>
      <c r="H9" s="173"/>
      <c r="I9" s="39"/>
      <c r="J9" s="39"/>
      <c r="K9" s="39"/>
      <c r="L9" s="39"/>
      <c r="M9" s="39"/>
      <c r="N9" s="39"/>
      <c r="O9" s="39"/>
      <c r="P9" s="39"/>
      <c r="Q9" s="39"/>
      <c r="R9" s="682"/>
      <c r="S9" s="39"/>
      <c r="T9" s="39"/>
      <c r="U9" s="748"/>
      <c r="V9" s="749">
        <v>20</v>
      </c>
      <c r="W9" s="748"/>
      <c r="X9" s="748"/>
      <c r="Y9" s="748"/>
      <c r="Z9" s="748"/>
      <c r="AA9" s="748"/>
      <c r="AB9" s="748">
        <v>5</v>
      </c>
      <c r="AC9" s="748"/>
      <c r="AD9" s="748"/>
      <c r="AE9" s="39"/>
      <c r="AF9" s="39"/>
      <c r="AG9" s="686"/>
      <c r="AH9" s="749">
        <v>20</v>
      </c>
      <c r="AI9" s="39"/>
      <c r="AJ9" s="39"/>
      <c r="AK9" s="749">
        <f>70-45</f>
        <v>25</v>
      </c>
      <c r="AL9" s="39"/>
      <c r="AM9" s="39"/>
      <c r="AN9" s="39"/>
      <c r="AO9" s="39"/>
      <c r="AP9" s="39"/>
    </row>
    <row r="10" spans="1:42" s="36" customFormat="1" ht="52.8">
      <c r="A10" s="603">
        <v>4</v>
      </c>
      <c r="B10" s="37" t="s">
        <v>317</v>
      </c>
      <c r="C10" s="38">
        <v>417</v>
      </c>
      <c r="D10" s="39">
        <v>10</v>
      </c>
      <c r="E10" s="39">
        <f t="shared" si="0"/>
        <v>0</v>
      </c>
      <c r="F10" s="681">
        <f t="shared" si="1"/>
        <v>0</v>
      </c>
      <c r="G10" s="39"/>
      <c r="H10" s="173"/>
      <c r="I10" s="39"/>
      <c r="J10" s="39"/>
      <c r="K10" s="39"/>
      <c r="L10" s="39"/>
      <c r="M10" s="39"/>
      <c r="N10" s="39"/>
      <c r="O10" s="39"/>
      <c r="P10" s="39"/>
      <c r="Q10" s="39"/>
      <c r="R10" s="682"/>
      <c r="S10" s="39"/>
      <c r="T10" s="39"/>
      <c r="U10" s="39"/>
      <c r="V10" s="602"/>
      <c r="W10" s="39"/>
      <c r="X10" s="39"/>
      <c r="Y10" s="39"/>
      <c r="Z10" s="39"/>
      <c r="AA10" s="39"/>
      <c r="AB10" s="748">
        <v>4</v>
      </c>
      <c r="AC10" s="748"/>
      <c r="AD10" s="748"/>
      <c r="AE10" s="748"/>
      <c r="AF10" s="748"/>
      <c r="AG10" s="748"/>
      <c r="AH10" s="748"/>
      <c r="AI10" s="748"/>
      <c r="AJ10" s="748"/>
      <c r="AK10" s="748">
        <v>6</v>
      </c>
      <c r="AL10" s="39"/>
      <c r="AM10" s="39"/>
      <c r="AN10" s="39"/>
      <c r="AO10" s="39"/>
      <c r="AP10" s="39"/>
    </row>
    <row r="11" spans="1:42" s="44" customFormat="1" ht="52.8">
      <c r="A11" s="702">
        <v>5</v>
      </c>
      <c r="B11" s="703" t="s">
        <v>312</v>
      </c>
      <c r="C11" s="38">
        <v>1362</v>
      </c>
      <c r="D11" s="704">
        <v>314</v>
      </c>
      <c r="E11" s="39">
        <f>H11+K11+N11+Q11+T11+W11+Z11+AC11+AF11+AI11+AL11+AO11</f>
        <v>84</v>
      </c>
      <c r="F11" s="682">
        <f t="shared" si="1"/>
        <v>0.26751592356687898</v>
      </c>
      <c r="G11" s="704"/>
      <c r="H11" s="173"/>
      <c r="I11" s="704"/>
      <c r="J11" s="704">
        <v>84</v>
      </c>
      <c r="K11" s="704">
        <v>84</v>
      </c>
      <c r="L11" s="744">
        <f>SUM(K11/J11)</f>
        <v>1</v>
      </c>
      <c r="M11" s="704"/>
      <c r="N11" s="704"/>
      <c r="O11" s="704"/>
      <c r="P11" s="704">
        <v>40</v>
      </c>
      <c r="Q11" s="704"/>
      <c r="R11" s="744"/>
      <c r="S11" s="704"/>
      <c r="T11" s="704"/>
      <c r="U11" s="704"/>
      <c r="V11" s="704">
        <v>30</v>
      </c>
      <c r="W11" s="704"/>
      <c r="X11" s="704"/>
      <c r="Y11" s="704"/>
      <c r="Z11" s="704"/>
      <c r="AA11" s="705"/>
      <c r="AB11" s="39">
        <v>50</v>
      </c>
      <c r="AC11" s="39"/>
      <c r="AD11" s="706"/>
      <c r="AE11" s="704"/>
      <c r="AF11" s="704"/>
      <c r="AG11" s="706"/>
      <c r="AH11" s="704">
        <v>60</v>
      </c>
      <c r="AI11" s="704"/>
      <c r="AJ11" s="704"/>
      <c r="AK11" s="704"/>
      <c r="AL11" s="704"/>
      <c r="AM11" s="704"/>
      <c r="AN11" s="779">
        <v>50</v>
      </c>
      <c r="AO11" s="741"/>
      <c r="AP11" s="741"/>
    </row>
    <row r="12" spans="1:42" s="36" customFormat="1" ht="52.8" hidden="1">
      <c r="A12" s="603"/>
      <c r="B12" s="37" t="s">
        <v>313</v>
      </c>
      <c r="C12" s="38">
        <v>29.14</v>
      </c>
      <c r="D12" s="173">
        <v>3.1</v>
      </c>
      <c r="E12" s="718">
        <f>H12+K12+N12+Q12+T12+W12+Z12+AC12+AF12+AI12+AL12+AO12</f>
        <v>1.863</v>
      </c>
      <c r="F12" s="681">
        <f t="shared" si="1"/>
        <v>0.60096774193548386</v>
      </c>
      <c r="G12" s="39"/>
      <c r="H12" s="173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73">
        <v>0.88949999999999996</v>
      </c>
      <c r="Z12" s="173">
        <v>0.88949999999999996</v>
      </c>
      <c r="AA12" s="708"/>
      <c r="AB12" s="602"/>
      <c r="AC12" s="602"/>
      <c r="AD12" s="602"/>
      <c r="AE12" s="717"/>
      <c r="AF12" s="717"/>
      <c r="AG12" s="706"/>
      <c r="AH12" s="173"/>
      <c r="AI12" s="173"/>
      <c r="AJ12" s="39"/>
      <c r="AK12" s="707"/>
      <c r="AL12" s="39"/>
      <c r="AM12" s="39">
        <v>100</v>
      </c>
      <c r="AN12" s="173">
        <v>0.97</v>
      </c>
      <c r="AO12" s="173">
        <v>0.97350000000000003</v>
      </c>
      <c r="AP12" s="39">
        <v>100</v>
      </c>
    </row>
    <row r="13" spans="1:42" s="36" customFormat="1" ht="52.8">
      <c r="A13" s="603">
        <v>6</v>
      </c>
      <c r="B13" s="37" t="s">
        <v>314</v>
      </c>
      <c r="C13" s="38">
        <v>208</v>
      </c>
      <c r="D13" s="39">
        <v>10</v>
      </c>
      <c r="E13" s="39">
        <f>H13+K13+N13+Q13+T13+W13+Z13+AC13+AF13+AI13+AL13+AO13</f>
        <v>0</v>
      </c>
      <c r="F13" s="682">
        <f t="shared" si="1"/>
        <v>0</v>
      </c>
      <c r="G13" s="39"/>
      <c r="H13" s="173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>
        <v>3</v>
      </c>
      <c r="T13" s="39"/>
      <c r="U13" s="39"/>
      <c r="V13" s="39">
        <v>3</v>
      </c>
      <c r="W13" s="39"/>
      <c r="X13" s="39"/>
      <c r="Y13" s="39"/>
      <c r="Z13" s="39"/>
      <c r="AA13" s="708"/>
      <c r="AB13" s="39">
        <v>1</v>
      </c>
      <c r="AC13" s="39"/>
      <c r="AD13" s="39"/>
      <c r="AE13" s="39"/>
      <c r="AF13" s="39"/>
      <c r="AG13" s="706"/>
      <c r="AH13" s="39">
        <v>3</v>
      </c>
      <c r="AI13" s="39"/>
      <c r="AJ13" s="39"/>
      <c r="AK13" s="39"/>
      <c r="AL13" s="39"/>
      <c r="AM13" s="39"/>
      <c r="AN13" s="39"/>
      <c r="AO13" s="39"/>
      <c r="AP13" s="39"/>
    </row>
    <row r="14" spans="1:42" s="36" customFormat="1" ht="52.8">
      <c r="A14" s="130">
        <v>7</v>
      </c>
      <c r="B14" s="132" t="s">
        <v>315</v>
      </c>
      <c r="C14" s="623">
        <v>100</v>
      </c>
      <c r="D14" s="556">
        <v>100</v>
      </c>
      <c r="E14" s="557"/>
      <c r="F14" s="624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687"/>
      <c r="AH14" s="131"/>
      <c r="AI14" s="131"/>
      <c r="AJ14" s="131"/>
      <c r="AK14" s="131"/>
      <c r="AL14" s="131"/>
      <c r="AM14" s="131"/>
      <c r="AN14" s="131">
        <v>100</v>
      </c>
      <c r="AO14" s="131"/>
      <c r="AP14" s="745">
        <f>SUM(AO14/AN14)</f>
        <v>0</v>
      </c>
    </row>
    <row r="15" spans="1:42" s="36" customFormat="1" ht="52.8">
      <c r="A15" s="109">
        <v>8</v>
      </c>
      <c r="B15" s="40" t="s">
        <v>331</v>
      </c>
      <c r="C15" s="111">
        <v>100</v>
      </c>
      <c r="D15" s="111">
        <v>100</v>
      </c>
      <c r="E15" s="127"/>
      <c r="F15" s="127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686"/>
      <c r="AH15" s="39"/>
      <c r="AI15" s="39"/>
      <c r="AJ15" s="39"/>
      <c r="AK15" s="39"/>
      <c r="AL15" s="39"/>
      <c r="AM15" s="39"/>
      <c r="AN15" s="39">
        <v>100</v>
      </c>
      <c r="AO15" s="39"/>
      <c r="AP15" s="682">
        <f>SUM(AO15/AN15)</f>
        <v>0</v>
      </c>
    </row>
    <row r="16" spans="1:42" s="36" customFormat="1" thickBot="1">
      <c r="A16" s="110"/>
      <c r="B16" s="104"/>
      <c r="C16" s="105"/>
      <c r="D16" s="105"/>
      <c r="E16" s="128"/>
      <c r="F16" s="128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688"/>
      <c r="AH16" s="129"/>
      <c r="AI16" s="129"/>
      <c r="AJ16" s="129"/>
      <c r="AK16" s="129"/>
      <c r="AL16" s="129"/>
      <c r="AM16" s="129"/>
      <c r="AN16" s="129"/>
      <c r="AO16" s="129"/>
      <c r="AP16" s="129"/>
    </row>
    <row r="17" spans="1:42" s="103" customFormat="1" ht="13.2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689"/>
      <c r="AH17" s="102"/>
      <c r="AI17" s="102"/>
      <c r="AJ17" s="102"/>
      <c r="AK17" s="102"/>
      <c r="AL17" s="102"/>
      <c r="AM17" s="102"/>
      <c r="AN17" s="102"/>
      <c r="AO17" s="102"/>
      <c r="AP17" s="102"/>
    </row>
    <row r="18" spans="1:42" s="103" customFormat="1" ht="13.2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689"/>
      <c r="AH18" s="102"/>
      <c r="AI18" s="102"/>
      <c r="AJ18" s="102"/>
      <c r="AK18" s="102"/>
      <c r="AL18" s="102"/>
      <c r="AM18" s="102"/>
      <c r="AN18" s="102"/>
      <c r="AO18" s="102"/>
      <c r="AP18" s="102"/>
    </row>
    <row r="19" spans="1:42" s="117" customFormat="1" ht="18">
      <c r="A19" s="930" t="s">
        <v>334</v>
      </c>
      <c r="B19" s="931"/>
      <c r="C19" s="931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689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s="117" customFormat="1" ht="15.6">
      <c r="A20" s="116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689"/>
      <c r="AH20" s="118"/>
      <c r="AI20" s="118"/>
      <c r="AJ20" s="118"/>
      <c r="AK20" s="118"/>
      <c r="AL20" s="118"/>
      <c r="AM20" s="118"/>
      <c r="AN20" s="118"/>
      <c r="AO20" s="118"/>
      <c r="AP20" s="118"/>
    </row>
    <row r="21" spans="1:42" s="117" customFormat="1" ht="15.6">
      <c r="A21" s="116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689"/>
      <c r="AH21" s="118"/>
      <c r="AI21" s="118"/>
      <c r="AJ21" s="118"/>
      <c r="AK21" s="118"/>
      <c r="AL21" s="118"/>
      <c r="AM21" s="118"/>
      <c r="AN21" s="118"/>
      <c r="AO21" s="118"/>
      <c r="AP21" s="118"/>
    </row>
    <row r="22" spans="1:42" s="112" customFormat="1" ht="14.25" customHeight="1">
      <c r="A22" s="854" t="s">
        <v>318</v>
      </c>
      <c r="B22" s="854"/>
      <c r="C22" s="854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  <c r="AC22" s="621"/>
      <c r="AD22" s="621"/>
      <c r="AE22" s="621"/>
      <c r="AF22" s="621"/>
      <c r="AG22" s="690"/>
      <c r="AH22" s="621"/>
      <c r="AI22" s="621"/>
      <c r="AJ22" s="621"/>
      <c r="AK22" s="621"/>
      <c r="AL22" s="621"/>
      <c r="AM22" s="621"/>
      <c r="AN22" s="621"/>
      <c r="AO22" s="621"/>
      <c r="AP22" s="621"/>
    </row>
    <row r="23" spans="1:42" s="112" customFormat="1" ht="15.6">
      <c r="A23" s="119"/>
      <c r="B23" s="120" t="s">
        <v>339</v>
      </c>
      <c r="C23" s="120"/>
      <c r="D23" s="121"/>
      <c r="E23" s="121"/>
      <c r="F23" s="121"/>
      <c r="G23" s="122"/>
      <c r="H23" s="122"/>
      <c r="I23" s="122"/>
      <c r="J23" s="122"/>
      <c r="K23" s="122"/>
      <c r="L23" s="122"/>
      <c r="M23" s="122"/>
      <c r="N23" s="122"/>
      <c r="O23" s="122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691"/>
      <c r="AH23" s="120"/>
      <c r="AI23" s="120"/>
      <c r="AJ23" s="120"/>
      <c r="AK23" s="120"/>
      <c r="AL23" s="120"/>
      <c r="AM23" s="120"/>
      <c r="AN23" s="120"/>
      <c r="AO23" s="120"/>
      <c r="AP23" s="120"/>
    </row>
    <row r="24" spans="1:42" s="36" customFormat="1" ht="13.2">
      <c r="A24" s="113"/>
      <c r="AG24" s="684"/>
    </row>
  </sheetData>
  <mergeCells count="21">
    <mergeCell ref="AE1:AM1"/>
    <mergeCell ref="AB5:AD5"/>
    <mergeCell ref="AE5:AG5"/>
    <mergeCell ref="AH5:AJ5"/>
    <mergeCell ref="AK5:AM5"/>
    <mergeCell ref="AN5:AP5"/>
    <mergeCell ref="A22:C22"/>
    <mergeCell ref="A19:C19"/>
    <mergeCell ref="A2:AN2"/>
    <mergeCell ref="A4:A5"/>
    <mergeCell ref="B4:B5"/>
    <mergeCell ref="C4:C5"/>
    <mergeCell ref="G4:AP4"/>
    <mergeCell ref="G5:I5"/>
    <mergeCell ref="J5:L5"/>
    <mergeCell ref="M5:O5"/>
    <mergeCell ref="P5:R5"/>
    <mergeCell ref="S5:U5"/>
    <mergeCell ref="V5:X5"/>
    <mergeCell ref="Y5:AA5"/>
    <mergeCell ref="D4:F5"/>
  </mergeCells>
  <pageMargins left="0.78740157480314965" right="0.78740157480314965" top="1.1811023622047245" bottom="0.78740157480314965" header="0" footer="0"/>
  <pageSetup paperSize="9" scale="46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Layout" zoomScale="90" zoomScaleSheetLayoutView="90" zoomScalePageLayoutView="90" workbookViewId="0">
      <selection activeCell="B2" sqref="B2:C2"/>
    </sheetView>
  </sheetViews>
  <sheetFormatPr defaultRowHeight="18"/>
  <cols>
    <col min="1" max="1" width="4" style="143" customWidth="1"/>
    <col min="2" max="2" width="50.6640625" style="125" customWidth="1"/>
    <col min="3" max="3" width="113.88671875" style="154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502" width="9.109375" style="125"/>
    <col min="503" max="503" width="4" style="125" customWidth="1"/>
    <col min="504" max="504" width="69" style="125" customWidth="1"/>
    <col min="505" max="505" width="66.5546875" style="125" customWidth="1"/>
    <col min="506" max="758" width="9.109375" style="125"/>
    <col min="759" max="759" width="4" style="125" customWidth="1"/>
    <col min="760" max="760" width="69" style="125" customWidth="1"/>
    <col min="761" max="761" width="66.5546875" style="125" customWidth="1"/>
    <col min="762" max="1014" width="9.109375" style="125"/>
    <col min="1015" max="1015" width="4" style="125" customWidth="1"/>
    <col min="1016" max="1016" width="69" style="125" customWidth="1"/>
    <col min="1017" max="1017" width="66.5546875" style="125" customWidth="1"/>
    <col min="1018" max="1270" width="9.109375" style="125"/>
    <col min="1271" max="1271" width="4" style="125" customWidth="1"/>
    <col min="1272" max="1272" width="69" style="125" customWidth="1"/>
    <col min="1273" max="1273" width="66.5546875" style="125" customWidth="1"/>
    <col min="1274" max="1526" width="9.109375" style="125"/>
    <col min="1527" max="1527" width="4" style="125" customWidth="1"/>
    <col min="1528" max="1528" width="69" style="125" customWidth="1"/>
    <col min="1529" max="1529" width="66.5546875" style="125" customWidth="1"/>
    <col min="1530" max="1782" width="9.109375" style="125"/>
    <col min="1783" max="1783" width="4" style="125" customWidth="1"/>
    <col min="1784" max="1784" width="69" style="125" customWidth="1"/>
    <col min="1785" max="1785" width="66.5546875" style="125" customWidth="1"/>
    <col min="1786" max="2038" width="9.109375" style="125"/>
    <col min="2039" max="2039" width="4" style="125" customWidth="1"/>
    <col min="2040" max="2040" width="69" style="125" customWidth="1"/>
    <col min="2041" max="2041" width="66.5546875" style="125" customWidth="1"/>
    <col min="2042" max="2294" width="9.109375" style="125"/>
    <col min="2295" max="2295" width="4" style="125" customWidth="1"/>
    <col min="2296" max="2296" width="69" style="125" customWidth="1"/>
    <col min="2297" max="2297" width="66.5546875" style="125" customWidth="1"/>
    <col min="2298" max="2550" width="9.109375" style="125"/>
    <col min="2551" max="2551" width="4" style="125" customWidth="1"/>
    <col min="2552" max="2552" width="69" style="125" customWidth="1"/>
    <col min="2553" max="2553" width="66.5546875" style="125" customWidth="1"/>
    <col min="2554" max="2806" width="9.109375" style="125"/>
    <col min="2807" max="2807" width="4" style="125" customWidth="1"/>
    <col min="2808" max="2808" width="69" style="125" customWidth="1"/>
    <col min="2809" max="2809" width="66.5546875" style="125" customWidth="1"/>
    <col min="2810" max="3062" width="9.109375" style="125"/>
    <col min="3063" max="3063" width="4" style="125" customWidth="1"/>
    <col min="3064" max="3064" width="69" style="125" customWidth="1"/>
    <col min="3065" max="3065" width="66.5546875" style="125" customWidth="1"/>
    <col min="3066" max="3318" width="9.109375" style="125"/>
    <col min="3319" max="3319" width="4" style="125" customWidth="1"/>
    <col min="3320" max="3320" width="69" style="125" customWidth="1"/>
    <col min="3321" max="3321" width="66.5546875" style="125" customWidth="1"/>
    <col min="3322" max="3574" width="9.109375" style="125"/>
    <col min="3575" max="3575" width="4" style="125" customWidth="1"/>
    <col min="3576" max="3576" width="69" style="125" customWidth="1"/>
    <col min="3577" max="3577" width="66.5546875" style="125" customWidth="1"/>
    <col min="3578" max="3830" width="9.109375" style="125"/>
    <col min="3831" max="3831" width="4" style="125" customWidth="1"/>
    <col min="3832" max="3832" width="69" style="125" customWidth="1"/>
    <col min="3833" max="3833" width="66.5546875" style="125" customWidth="1"/>
    <col min="3834" max="4086" width="9.109375" style="125"/>
    <col min="4087" max="4087" width="4" style="125" customWidth="1"/>
    <col min="4088" max="4088" width="69" style="125" customWidth="1"/>
    <col min="4089" max="4089" width="66.5546875" style="125" customWidth="1"/>
    <col min="4090" max="4342" width="9.109375" style="125"/>
    <col min="4343" max="4343" width="4" style="125" customWidth="1"/>
    <col min="4344" max="4344" width="69" style="125" customWidth="1"/>
    <col min="4345" max="4345" width="66.5546875" style="125" customWidth="1"/>
    <col min="4346" max="4598" width="9.109375" style="125"/>
    <col min="4599" max="4599" width="4" style="125" customWidth="1"/>
    <col min="4600" max="4600" width="69" style="125" customWidth="1"/>
    <col min="4601" max="4601" width="66.5546875" style="125" customWidth="1"/>
    <col min="4602" max="4854" width="9.109375" style="125"/>
    <col min="4855" max="4855" width="4" style="125" customWidth="1"/>
    <col min="4856" max="4856" width="69" style="125" customWidth="1"/>
    <col min="4857" max="4857" width="66.5546875" style="125" customWidth="1"/>
    <col min="4858" max="5110" width="9.109375" style="125"/>
    <col min="5111" max="5111" width="4" style="125" customWidth="1"/>
    <col min="5112" max="5112" width="69" style="125" customWidth="1"/>
    <col min="5113" max="5113" width="66.5546875" style="125" customWidth="1"/>
    <col min="5114" max="5366" width="9.109375" style="125"/>
    <col min="5367" max="5367" width="4" style="125" customWidth="1"/>
    <col min="5368" max="5368" width="69" style="125" customWidth="1"/>
    <col min="5369" max="5369" width="66.5546875" style="125" customWidth="1"/>
    <col min="5370" max="5622" width="9.109375" style="125"/>
    <col min="5623" max="5623" width="4" style="125" customWidth="1"/>
    <col min="5624" max="5624" width="69" style="125" customWidth="1"/>
    <col min="5625" max="5625" width="66.5546875" style="125" customWidth="1"/>
    <col min="5626" max="5878" width="9.109375" style="125"/>
    <col min="5879" max="5879" width="4" style="125" customWidth="1"/>
    <col min="5880" max="5880" width="69" style="125" customWidth="1"/>
    <col min="5881" max="5881" width="66.5546875" style="125" customWidth="1"/>
    <col min="5882" max="6134" width="9.109375" style="125"/>
    <col min="6135" max="6135" width="4" style="125" customWidth="1"/>
    <col min="6136" max="6136" width="69" style="125" customWidth="1"/>
    <col min="6137" max="6137" width="66.5546875" style="125" customWidth="1"/>
    <col min="6138" max="6390" width="9.109375" style="125"/>
    <col min="6391" max="6391" width="4" style="125" customWidth="1"/>
    <col min="6392" max="6392" width="69" style="125" customWidth="1"/>
    <col min="6393" max="6393" width="66.5546875" style="125" customWidth="1"/>
    <col min="6394" max="6646" width="9.109375" style="125"/>
    <col min="6647" max="6647" width="4" style="125" customWidth="1"/>
    <col min="6648" max="6648" width="69" style="125" customWidth="1"/>
    <col min="6649" max="6649" width="66.5546875" style="125" customWidth="1"/>
    <col min="6650" max="6902" width="9.109375" style="125"/>
    <col min="6903" max="6903" width="4" style="125" customWidth="1"/>
    <col min="6904" max="6904" width="69" style="125" customWidth="1"/>
    <col min="6905" max="6905" width="66.5546875" style="125" customWidth="1"/>
    <col min="6906" max="7158" width="9.109375" style="125"/>
    <col min="7159" max="7159" width="4" style="125" customWidth="1"/>
    <col min="7160" max="7160" width="69" style="125" customWidth="1"/>
    <col min="7161" max="7161" width="66.5546875" style="125" customWidth="1"/>
    <col min="7162" max="7414" width="9.109375" style="125"/>
    <col min="7415" max="7415" width="4" style="125" customWidth="1"/>
    <col min="7416" max="7416" width="69" style="125" customWidth="1"/>
    <col min="7417" max="7417" width="66.5546875" style="125" customWidth="1"/>
    <col min="7418" max="7670" width="9.109375" style="125"/>
    <col min="7671" max="7671" width="4" style="125" customWidth="1"/>
    <col min="7672" max="7672" width="69" style="125" customWidth="1"/>
    <col min="7673" max="7673" width="66.5546875" style="125" customWidth="1"/>
    <col min="7674" max="7926" width="9.109375" style="125"/>
    <col min="7927" max="7927" width="4" style="125" customWidth="1"/>
    <col min="7928" max="7928" width="69" style="125" customWidth="1"/>
    <col min="7929" max="7929" width="66.5546875" style="125" customWidth="1"/>
    <col min="7930" max="8182" width="9.109375" style="125"/>
    <col min="8183" max="8183" width="4" style="125" customWidth="1"/>
    <col min="8184" max="8184" width="69" style="125" customWidth="1"/>
    <col min="8185" max="8185" width="66.5546875" style="125" customWidth="1"/>
    <col min="8186" max="8438" width="9.109375" style="125"/>
    <col min="8439" max="8439" width="4" style="125" customWidth="1"/>
    <col min="8440" max="8440" width="69" style="125" customWidth="1"/>
    <col min="8441" max="8441" width="66.5546875" style="125" customWidth="1"/>
    <col min="8442" max="8694" width="9.109375" style="125"/>
    <col min="8695" max="8695" width="4" style="125" customWidth="1"/>
    <col min="8696" max="8696" width="69" style="125" customWidth="1"/>
    <col min="8697" max="8697" width="66.5546875" style="125" customWidth="1"/>
    <col min="8698" max="8950" width="9.109375" style="125"/>
    <col min="8951" max="8951" width="4" style="125" customWidth="1"/>
    <col min="8952" max="8952" width="69" style="125" customWidth="1"/>
    <col min="8953" max="8953" width="66.5546875" style="125" customWidth="1"/>
    <col min="8954" max="9206" width="9.109375" style="125"/>
    <col min="9207" max="9207" width="4" style="125" customWidth="1"/>
    <col min="9208" max="9208" width="69" style="125" customWidth="1"/>
    <col min="9209" max="9209" width="66.5546875" style="125" customWidth="1"/>
    <col min="9210" max="9462" width="9.109375" style="125"/>
    <col min="9463" max="9463" width="4" style="125" customWidth="1"/>
    <col min="9464" max="9464" width="69" style="125" customWidth="1"/>
    <col min="9465" max="9465" width="66.5546875" style="125" customWidth="1"/>
    <col min="9466" max="9718" width="9.109375" style="125"/>
    <col min="9719" max="9719" width="4" style="125" customWidth="1"/>
    <col min="9720" max="9720" width="69" style="125" customWidth="1"/>
    <col min="9721" max="9721" width="66.5546875" style="125" customWidth="1"/>
    <col min="9722" max="9974" width="9.109375" style="125"/>
    <col min="9975" max="9975" width="4" style="125" customWidth="1"/>
    <col min="9976" max="9976" width="69" style="125" customWidth="1"/>
    <col min="9977" max="9977" width="66.5546875" style="125" customWidth="1"/>
    <col min="9978" max="10230" width="9.109375" style="125"/>
    <col min="10231" max="10231" width="4" style="125" customWidth="1"/>
    <col min="10232" max="10232" width="69" style="125" customWidth="1"/>
    <col min="10233" max="10233" width="66.5546875" style="125" customWidth="1"/>
    <col min="10234" max="10486" width="9.109375" style="125"/>
    <col min="10487" max="10487" width="4" style="125" customWidth="1"/>
    <col min="10488" max="10488" width="69" style="125" customWidth="1"/>
    <col min="10489" max="10489" width="66.5546875" style="125" customWidth="1"/>
    <col min="10490" max="10742" width="9.109375" style="125"/>
    <col min="10743" max="10743" width="4" style="125" customWidth="1"/>
    <col min="10744" max="10744" width="69" style="125" customWidth="1"/>
    <col min="10745" max="10745" width="66.5546875" style="125" customWidth="1"/>
    <col min="10746" max="10998" width="9.109375" style="125"/>
    <col min="10999" max="10999" width="4" style="125" customWidth="1"/>
    <col min="11000" max="11000" width="69" style="125" customWidth="1"/>
    <col min="11001" max="11001" width="66.5546875" style="125" customWidth="1"/>
    <col min="11002" max="11254" width="9.109375" style="125"/>
    <col min="11255" max="11255" width="4" style="125" customWidth="1"/>
    <col min="11256" max="11256" width="69" style="125" customWidth="1"/>
    <col min="11257" max="11257" width="66.5546875" style="125" customWidth="1"/>
    <col min="11258" max="11510" width="9.109375" style="125"/>
    <col min="11511" max="11511" width="4" style="125" customWidth="1"/>
    <col min="11512" max="11512" width="69" style="125" customWidth="1"/>
    <col min="11513" max="11513" width="66.5546875" style="125" customWidth="1"/>
    <col min="11514" max="11766" width="9.109375" style="125"/>
    <col min="11767" max="11767" width="4" style="125" customWidth="1"/>
    <col min="11768" max="11768" width="69" style="125" customWidth="1"/>
    <col min="11769" max="11769" width="66.5546875" style="125" customWidth="1"/>
    <col min="11770" max="12022" width="9.109375" style="125"/>
    <col min="12023" max="12023" width="4" style="125" customWidth="1"/>
    <col min="12024" max="12024" width="69" style="125" customWidth="1"/>
    <col min="12025" max="12025" width="66.5546875" style="125" customWidth="1"/>
    <col min="12026" max="12278" width="9.109375" style="125"/>
    <col min="12279" max="12279" width="4" style="125" customWidth="1"/>
    <col min="12280" max="12280" width="69" style="125" customWidth="1"/>
    <col min="12281" max="12281" width="66.5546875" style="125" customWidth="1"/>
    <col min="12282" max="12534" width="9.109375" style="125"/>
    <col min="12535" max="12535" width="4" style="125" customWidth="1"/>
    <col min="12536" max="12536" width="69" style="125" customWidth="1"/>
    <col min="12537" max="12537" width="66.5546875" style="125" customWidth="1"/>
    <col min="12538" max="12790" width="9.109375" style="125"/>
    <col min="12791" max="12791" width="4" style="125" customWidth="1"/>
    <col min="12792" max="12792" width="69" style="125" customWidth="1"/>
    <col min="12793" max="12793" width="66.5546875" style="125" customWidth="1"/>
    <col min="12794" max="13046" width="9.109375" style="125"/>
    <col min="13047" max="13047" width="4" style="125" customWidth="1"/>
    <col min="13048" max="13048" width="69" style="125" customWidth="1"/>
    <col min="13049" max="13049" width="66.5546875" style="125" customWidth="1"/>
    <col min="13050" max="13302" width="9.109375" style="125"/>
    <col min="13303" max="13303" width="4" style="125" customWidth="1"/>
    <col min="13304" max="13304" width="69" style="125" customWidth="1"/>
    <col min="13305" max="13305" width="66.5546875" style="125" customWidth="1"/>
    <col min="13306" max="13558" width="9.109375" style="125"/>
    <col min="13559" max="13559" width="4" style="125" customWidth="1"/>
    <col min="13560" max="13560" width="69" style="125" customWidth="1"/>
    <col min="13561" max="13561" width="66.5546875" style="125" customWidth="1"/>
    <col min="13562" max="13814" width="9.109375" style="125"/>
    <col min="13815" max="13815" width="4" style="125" customWidth="1"/>
    <col min="13816" max="13816" width="69" style="125" customWidth="1"/>
    <col min="13817" max="13817" width="66.5546875" style="125" customWidth="1"/>
    <col min="13818" max="14070" width="9.109375" style="125"/>
    <col min="14071" max="14071" width="4" style="125" customWidth="1"/>
    <col min="14072" max="14072" width="69" style="125" customWidth="1"/>
    <col min="14073" max="14073" width="66.5546875" style="125" customWidth="1"/>
    <col min="14074" max="14326" width="9.109375" style="125"/>
    <col min="14327" max="14327" width="4" style="125" customWidth="1"/>
    <col min="14328" max="14328" width="69" style="125" customWidth="1"/>
    <col min="14329" max="14329" width="66.5546875" style="125" customWidth="1"/>
    <col min="14330" max="14582" width="9.109375" style="125"/>
    <col min="14583" max="14583" width="4" style="125" customWidth="1"/>
    <col min="14584" max="14584" width="69" style="125" customWidth="1"/>
    <col min="14585" max="14585" width="66.5546875" style="125" customWidth="1"/>
    <col min="14586" max="14838" width="9.109375" style="125"/>
    <col min="14839" max="14839" width="4" style="125" customWidth="1"/>
    <col min="14840" max="14840" width="69" style="125" customWidth="1"/>
    <col min="14841" max="14841" width="66.5546875" style="125" customWidth="1"/>
    <col min="14842" max="15094" width="9.109375" style="125"/>
    <col min="15095" max="15095" width="4" style="125" customWidth="1"/>
    <col min="15096" max="15096" width="69" style="125" customWidth="1"/>
    <col min="15097" max="15097" width="66.5546875" style="125" customWidth="1"/>
    <col min="15098" max="15350" width="9.109375" style="125"/>
    <col min="15351" max="15351" width="4" style="125" customWidth="1"/>
    <col min="15352" max="15352" width="69" style="125" customWidth="1"/>
    <col min="15353" max="15353" width="66.5546875" style="125" customWidth="1"/>
    <col min="15354" max="15606" width="9.109375" style="125"/>
    <col min="15607" max="15607" width="4" style="125" customWidth="1"/>
    <col min="15608" max="15608" width="69" style="125" customWidth="1"/>
    <col min="15609" max="15609" width="66.5546875" style="125" customWidth="1"/>
    <col min="15610" max="15862" width="9.109375" style="125"/>
    <col min="15863" max="15863" width="4" style="125" customWidth="1"/>
    <col min="15864" max="15864" width="69" style="125" customWidth="1"/>
    <col min="15865" max="15865" width="66.5546875" style="125" customWidth="1"/>
    <col min="15866" max="16118" width="9.109375" style="125"/>
    <col min="16119" max="16119" width="4" style="125" customWidth="1"/>
    <col min="16120" max="16120" width="69" style="125" customWidth="1"/>
    <col min="16121" max="16121" width="66.5546875" style="125" customWidth="1"/>
    <col min="16122" max="16384" width="9.109375" style="125"/>
  </cols>
  <sheetData>
    <row r="1" spans="1:3">
      <c r="C1" s="144" t="s">
        <v>284</v>
      </c>
    </row>
    <row r="2" spans="1:3">
      <c r="B2" s="946" t="s">
        <v>287</v>
      </c>
      <c r="C2" s="946"/>
    </row>
    <row r="3" spans="1:3" ht="27.15" customHeight="1">
      <c r="A3" s="145"/>
      <c r="B3" s="961" t="s">
        <v>285</v>
      </c>
      <c r="C3" s="961"/>
    </row>
    <row r="4" spans="1:3" ht="27.15" customHeight="1">
      <c r="A4" s="146"/>
      <c r="B4" s="962" t="s">
        <v>286</v>
      </c>
      <c r="C4" s="962"/>
    </row>
    <row r="5" spans="1:3" ht="67.5" customHeight="1">
      <c r="A5" s="948" t="s">
        <v>265</v>
      </c>
      <c r="B5" s="954" t="s">
        <v>278</v>
      </c>
      <c r="C5" s="158" t="s">
        <v>341</v>
      </c>
    </row>
    <row r="6" spans="1:3" ht="52.5" customHeight="1">
      <c r="A6" s="958"/>
      <c r="B6" s="955"/>
      <c r="C6" s="158" t="s">
        <v>359</v>
      </c>
    </row>
    <row r="7" spans="1:3" ht="24" hidden="1" customHeight="1">
      <c r="A7" s="958"/>
      <c r="B7" s="956"/>
      <c r="C7" s="625" t="s">
        <v>337</v>
      </c>
    </row>
    <row r="8" spans="1:3" ht="46.8">
      <c r="A8" s="959"/>
      <c r="B8" s="957"/>
      <c r="C8" s="159" t="s">
        <v>360</v>
      </c>
    </row>
    <row r="9" spans="1:3" ht="31.2">
      <c r="A9" s="160" t="s">
        <v>266</v>
      </c>
      <c r="B9" s="156" t="s">
        <v>267</v>
      </c>
      <c r="C9" s="147"/>
    </row>
    <row r="10" spans="1:3" ht="46.2" customHeight="1">
      <c r="A10" s="160" t="s">
        <v>6</v>
      </c>
      <c r="B10" s="156" t="s">
        <v>268</v>
      </c>
      <c r="C10" s="554"/>
    </row>
    <row r="11" spans="1:3" ht="24.75" customHeight="1">
      <c r="A11" s="160" t="s">
        <v>7</v>
      </c>
      <c r="B11" s="156" t="s">
        <v>269</v>
      </c>
      <c r="C11" s="147"/>
    </row>
    <row r="12" spans="1:3" ht="33" customHeight="1">
      <c r="A12" s="160" t="s">
        <v>8</v>
      </c>
      <c r="B12" s="162" t="s">
        <v>338</v>
      </c>
      <c r="C12" s="147"/>
    </row>
    <row r="13" spans="1:3" ht="33" customHeight="1">
      <c r="A13" s="161" t="s">
        <v>14</v>
      </c>
      <c r="B13" s="157" t="s">
        <v>292</v>
      </c>
      <c r="C13" s="555"/>
    </row>
    <row r="14" spans="1:3" ht="62.4">
      <c r="A14" s="160" t="s">
        <v>270</v>
      </c>
      <c r="B14" s="158" t="s">
        <v>271</v>
      </c>
      <c r="C14" s="158" t="s">
        <v>330</v>
      </c>
    </row>
    <row r="15" spans="1:3" ht="26.25" customHeight="1">
      <c r="A15" s="947" t="s">
        <v>272</v>
      </c>
      <c r="B15" s="950" t="s">
        <v>279</v>
      </c>
      <c r="C15" s="158"/>
    </row>
    <row r="16" spans="1:3">
      <c r="A16" s="948"/>
      <c r="B16" s="951"/>
      <c r="C16" s="158"/>
    </row>
    <row r="17" spans="1:3">
      <c r="A17" s="948"/>
      <c r="B17" s="951"/>
      <c r="C17" s="158"/>
    </row>
    <row r="18" spans="1:3">
      <c r="A18" s="948"/>
      <c r="B18" s="952"/>
      <c r="C18" s="613"/>
    </row>
    <row r="19" spans="1:3">
      <c r="A19" s="949"/>
      <c r="B19" s="158" t="s">
        <v>273</v>
      </c>
      <c r="C19" s="158"/>
    </row>
    <row r="20" spans="1:3">
      <c r="A20" s="148"/>
      <c r="B20" s="149"/>
      <c r="C20" s="150"/>
    </row>
    <row r="21" spans="1:3">
      <c r="A21" s="148"/>
      <c r="B21" s="149"/>
      <c r="C21" s="150"/>
    </row>
    <row r="22" spans="1:3">
      <c r="A22" s="930" t="s">
        <v>335</v>
      </c>
      <c r="B22" s="960"/>
      <c r="C22" s="124"/>
    </row>
    <row r="23" spans="1:3">
      <c r="A23" s="140"/>
      <c r="B23" s="151"/>
      <c r="C23" s="151"/>
    </row>
    <row r="24" spans="1:3">
      <c r="A24" s="140"/>
      <c r="B24" s="953"/>
      <c r="C24" s="953"/>
    </row>
    <row r="25" spans="1:3">
      <c r="A25" s="139" t="s">
        <v>332</v>
      </c>
      <c r="B25" s="152"/>
      <c r="C25" s="153"/>
    </row>
    <row r="26" spans="1:3">
      <c r="A26" s="115"/>
      <c r="B26" s="125" t="s">
        <v>339</v>
      </c>
    </row>
    <row r="27" spans="1:3">
      <c r="A27" s="115"/>
    </row>
    <row r="28" spans="1:3">
      <c r="A28" s="139"/>
    </row>
    <row r="29" spans="1:3">
      <c r="A29" s="155"/>
    </row>
  </sheetData>
  <mergeCells count="9">
    <mergeCell ref="B2:C2"/>
    <mergeCell ref="A15:A19"/>
    <mergeCell ref="B15:B18"/>
    <mergeCell ref="B24:C24"/>
    <mergeCell ref="B5:B8"/>
    <mergeCell ref="A5:A8"/>
    <mergeCell ref="A22:B22"/>
    <mergeCell ref="B3:C3"/>
    <mergeCell ref="B4:C4"/>
  </mergeCells>
  <pageMargins left="0.11811023622047245" right="0.11811023622047245" top="0.15748031496062992" bottom="0.15748031496062992" header="0.31496062992125984" footer="0.31496062992125984"/>
  <pageSetup paperSize="9" scale="79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2018-01-25T10:30:58Z</cp:lastPrinted>
  <dcterms:created xsi:type="dcterms:W3CDTF">2011-05-17T05:04:33Z</dcterms:created>
  <dcterms:modified xsi:type="dcterms:W3CDTF">2018-04-17T08:38:24Z</dcterms:modified>
</cp:coreProperties>
</file>